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yat\Desktop\"/>
    </mc:Choice>
  </mc:AlternateContent>
  <bookViews>
    <workbookView xWindow="0" yWindow="0" windowWidth="23040" windowHeight="9075"/>
  </bookViews>
  <sheets>
    <sheet name="Data entery" sheetId="1" r:id="rId1"/>
    <sheet name="Table" sheetId="2" r:id="rId2"/>
  </sheets>
  <definedNames>
    <definedName name="_xlnm._FilterDatabase" localSheetId="0" hidden="1">'Data entery'!$A$5:$Q$204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6" i="1"/>
  <c r="AB8" i="1" l="1"/>
  <c r="AB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M100" i="1"/>
  <c r="Q100" i="1" s="1"/>
  <c r="M101" i="1"/>
  <c r="Q101" i="1" s="1"/>
  <c r="M102" i="1"/>
  <c r="Q102" i="1" s="1"/>
  <c r="M103" i="1"/>
  <c r="Q103" i="1" s="1"/>
  <c r="M104" i="1"/>
  <c r="Q104" i="1" s="1"/>
  <c r="M105" i="1"/>
  <c r="Q105" i="1" s="1"/>
  <c r="M106" i="1"/>
  <c r="Q106" i="1" s="1"/>
  <c r="M107" i="1"/>
  <c r="Q107" i="1" s="1"/>
  <c r="M108" i="1"/>
  <c r="Q108" i="1" s="1"/>
  <c r="M109" i="1"/>
  <c r="Q109" i="1" s="1"/>
  <c r="M110" i="1"/>
  <c r="Q110" i="1" s="1"/>
  <c r="M111" i="1"/>
  <c r="Q111" i="1" s="1"/>
  <c r="M112" i="1"/>
  <c r="Q112" i="1" s="1"/>
  <c r="M113" i="1"/>
  <c r="Q113" i="1" s="1"/>
  <c r="M114" i="1"/>
  <c r="Q114" i="1" s="1"/>
  <c r="M115" i="1"/>
  <c r="Q115" i="1" s="1"/>
  <c r="M116" i="1"/>
  <c r="Q116" i="1" s="1"/>
  <c r="M117" i="1"/>
  <c r="Q117" i="1" s="1"/>
  <c r="M118" i="1"/>
  <c r="Q118" i="1" s="1"/>
  <c r="M119" i="1"/>
  <c r="Q119" i="1" s="1"/>
  <c r="M120" i="1"/>
  <c r="Q120" i="1" s="1"/>
  <c r="M121" i="1"/>
  <c r="Q121" i="1" s="1"/>
  <c r="M122" i="1"/>
  <c r="Q122" i="1" s="1"/>
  <c r="M123" i="1"/>
  <c r="Q123" i="1" s="1"/>
  <c r="M124" i="1"/>
  <c r="Q124" i="1" s="1"/>
  <c r="M125" i="1"/>
  <c r="Q125" i="1" s="1"/>
  <c r="M126" i="1"/>
  <c r="Q126" i="1" s="1"/>
  <c r="M127" i="1"/>
  <c r="Q127" i="1" s="1"/>
  <c r="M128" i="1"/>
  <c r="Q128" i="1" s="1"/>
  <c r="M129" i="1"/>
  <c r="Q129" i="1" s="1"/>
  <c r="M130" i="1"/>
  <c r="Q130" i="1" s="1"/>
  <c r="M131" i="1"/>
  <c r="Q131" i="1" s="1"/>
  <c r="M132" i="1"/>
  <c r="Q132" i="1" s="1"/>
  <c r="M133" i="1"/>
  <c r="Q133" i="1" s="1"/>
  <c r="M134" i="1"/>
  <c r="Q134" i="1" s="1"/>
  <c r="M135" i="1"/>
  <c r="Q135" i="1" s="1"/>
  <c r="M136" i="1"/>
  <c r="Q136" i="1" s="1"/>
  <c r="M137" i="1"/>
  <c r="Q137" i="1" s="1"/>
  <c r="M138" i="1"/>
  <c r="Q138" i="1" s="1"/>
  <c r="M139" i="1"/>
  <c r="Q139" i="1" s="1"/>
  <c r="M140" i="1"/>
  <c r="Q140" i="1" s="1"/>
  <c r="M141" i="1"/>
  <c r="Q141" i="1" s="1"/>
  <c r="M142" i="1"/>
  <c r="Q142" i="1" s="1"/>
  <c r="M143" i="1"/>
  <c r="Q143" i="1" s="1"/>
  <c r="M144" i="1"/>
  <c r="Q144" i="1" s="1"/>
  <c r="M145" i="1"/>
  <c r="Q145" i="1" s="1"/>
  <c r="M146" i="1"/>
  <c r="Q146" i="1" s="1"/>
  <c r="M147" i="1"/>
  <c r="Q147" i="1" s="1"/>
  <c r="M148" i="1"/>
  <c r="Q148" i="1" s="1"/>
  <c r="M149" i="1"/>
  <c r="Q149" i="1" s="1"/>
  <c r="M150" i="1"/>
  <c r="Q150" i="1" s="1"/>
  <c r="M151" i="1"/>
  <c r="Q151" i="1" s="1"/>
  <c r="M152" i="1"/>
  <c r="Q152" i="1" s="1"/>
  <c r="M153" i="1"/>
  <c r="Q153" i="1" s="1"/>
  <c r="M154" i="1"/>
  <c r="Q154" i="1" s="1"/>
  <c r="M155" i="1"/>
  <c r="Q155" i="1" s="1"/>
  <c r="M156" i="1"/>
  <c r="Q156" i="1" s="1"/>
  <c r="M157" i="1"/>
  <c r="Q157" i="1" s="1"/>
  <c r="M158" i="1"/>
  <c r="Q158" i="1" s="1"/>
  <c r="M159" i="1"/>
  <c r="Q159" i="1" s="1"/>
  <c r="M160" i="1"/>
  <c r="Q160" i="1" s="1"/>
  <c r="M161" i="1"/>
  <c r="Q161" i="1" s="1"/>
  <c r="M162" i="1"/>
  <c r="Q162" i="1" s="1"/>
  <c r="M163" i="1"/>
  <c r="Q163" i="1" s="1"/>
  <c r="M164" i="1"/>
  <c r="Q164" i="1" s="1"/>
  <c r="M165" i="1"/>
  <c r="Q165" i="1" s="1"/>
  <c r="M166" i="1"/>
  <c r="Q166" i="1" s="1"/>
  <c r="M167" i="1"/>
  <c r="Q167" i="1" s="1"/>
  <c r="M168" i="1"/>
  <c r="Q168" i="1" s="1"/>
  <c r="M169" i="1"/>
  <c r="Q169" i="1" s="1"/>
  <c r="M170" i="1"/>
  <c r="Q170" i="1" s="1"/>
  <c r="M171" i="1"/>
  <c r="Q171" i="1" s="1"/>
  <c r="M172" i="1"/>
  <c r="Q172" i="1" s="1"/>
  <c r="M173" i="1"/>
  <c r="Q173" i="1" s="1"/>
  <c r="M174" i="1"/>
  <c r="Q174" i="1" s="1"/>
  <c r="M175" i="1"/>
  <c r="Q175" i="1" s="1"/>
  <c r="M176" i="1"/>
  <c r="Q176" i="1" s="1"/>
  <c r="M177" i="1"/>
  <c r="Q177" i="1" s="1"/>
  <c r="M178" i="1"/>
  <c r="Q178" i="1" s="1"/>
  <c r="M179" i="1"/>
  <c r="Q179" i="1" s="1"/>
  <c r="M180" i="1"/>
  <c r="Q180" i="1" s="1"/>
  <c r="M181" i="1"/>
  <c r="Q181" i="1" s="1"/>
  <c r="M182" i="1"/>
  <c r="Q182" i="1" s="1"/>
  <c r="M183" i="1"/>
  <c r="Q183" i="1" s="1"/>
  <c r="M184" i="1"/>
  <c r="Q184" i="1" s="1"/>
  <c r="M185" i="1"/>
  <c r="Q185" i="1" s="1"/>
  <c r="M186" i="1"/>
  <c r="Q186" i="1" s="1"/>
  <c r="M187" i="1"/>
  <c r="Q187" i="1" s="1"/>
  <c r="M188" i="1"/>
  <c r="Q188" i="1" s="1"/>
  <c r="M189" i="1"/>
  <c r="Q189" i="1" s="1"/>
  <c r="M190" i="1"/>
  <c r="Q190" i="1" s="1"/>
  <c r="M191" i="1"/>
  <c r="Q191" i="1" s="1"/>
  <c r="M192" i="1"/>
  <c r="Q192" i="1" s="1"/>
  <c r="M193" i="1"/>
  <c r="Q193" i="1" s="1"/>
  <c r="M194" i="1"/>
  <c r="Q194" i="1" s="1"/>
  <c r="M195" i="1"/>
  <c r="Q195" i="1" s="1"/>
  <c r="M196" i="1"/>
  <c r="Q196" i="1" s="1"/>
  <c r="M197" i="1"/>
  <c r="Q197" i="1" s="1"/>
  <c r="M198" i="1"/>
  <c r="Q198" i="1" s="1"/>
  <c r="M199" i="1"/>
  <c r="Q199" i="1" s="1"/>
  <c r="M200" i="1"/>
  <c r="Q200" i="1" s="1"/>
  <c r="M201" i="1"/>
  <c r="Q201" i="1" s="1"/>
  <c r="M202" i="1"/>
  <c r="Q202" i="1" s="1"/>
  <c r="M203" i="1"/>
  <c r="Q203" i="1" s="1"/>
  <c r="Q6" i="1"/>
  <c r="E3" i="1" l="1"/>
  <c r="Q36" i="1"/>
  <c r="I3" i="1" s="1"/>
  <c r="F3" i="1"/>
  <c r="U20" i="1"/>
  <c r="C3" i="1" l="1"/>
  <c r="D3" i="1"/>
  <c r="U17" i="1"/>
  <c r="D7" i="2" l="1"/>
  <c r="D6" i="2"/>
  <c r="B9" i="2"/>
  <c r="B7" i="2"/>
  <c r="C7" i="2" s="1"/>
  <c r="B6" i="2"/>
  <c r="C6" i="2" s="1"/>
  <c r="J2" i="1" l="1"/>
  <c r="K3" i="1" s="1"/>
  <c r="B8" i="2"/>
  <c r="D9" i="2" l="1"/>
  <c r="C9" i="2"/>
  <c r="C8" i="2" l="1"/>
  <c r="D8" i="2"/>
  <c r="X4" i="1" l="1"/>
  <c r="W4" i="1"/>
  <c r="S4" i="1" l="1"/>
  <c r="T4" i="1"/>
  <c r="L3" i="1" l="1"/>
  <c r="M3" i="1"/>
</calcChain>
</file>

<file path=xl/comments1.xml><?xml version="1.0" encoding="utf-8"?>
<comments xmlns="http://schemas.openxmlformats.org/spreadsheetml/2006/main">
  <authors>
    <author>abayat</author>
    <author>Ahmad Reza Shamshiri</author>
    <author>Shamshiri</author>
    <author>arshamshiri</author>
    <author>Ahmadreza Shamshiri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Shamshiri
Acceptable up to 40%  (in combination with the score of journals as editorial membership)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Shamshiri
Acceptable up to 40% (in combination with TUMS journals score)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Ahmad Reza Shamshiri: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Acceptable up to 30%.</t>
        </r>
      </text>
    </comment>
    <comment ref="B5" authorId="2" shapeId="0">
      <text>
        <r>
          <rPr>
            <b/>
            <sz val="9"/>
            <color indexed="81"/>
            <rFont val="Tahoma"/>
            <family val="2"/>
          </rPr>
          <t>Shamshiri:</t>
        </r>
        <r>
          <rPr>
            <sz val="9"/>
            <color indexed="81"/>
            <rFont val="Tahoma"/>
            <family val="2"/>
          </rPr>
          <t xml:space="preserve">
http://www.ncbi.nlm.nih.gov/books/NBK7256/</t>
        </r>
      </text>
    </comment>
    <comment ref="F5" authorId="3" shapeId="0">
      <text>
        <r>
          <rPr>
            <b/>
            <sz val="9"/>
            <color indexed="81"/>
            <rFont val="Tahoma"/>
            <family val="2"/>
          </rPr>
          <t>arshamshiri:</t>
        </r>
        <r>
          <rPr>
            <sz val="9"/>
            <color indexed="81"/>
            <rFont val="Tahoma"/>
            <family val="2"/>
          </rPr>
          <t xml:space="preserve">
آیا مجله مربوط به دانشکده محل خدمت عضو هیات علمی است؟</t>
        </r>
      </text>
    </comment>
    <comment ref="G5" authorId="3" shapeId="0">
      <text>
        <r>
          <rPr>
            <b/>
            <sz val="9"/>
            <color indexed="81"/>
            <rFont val="Tahoma"/>
            <family val="2"/>
          </rPr>
          <t>arshamshiri:</t>
        </r>
        <r>
          <rPr>
            <sz val="9"/>
            <color indexed="81"/>
            <rFont val="Tahoma"/>
            <family val="2"/>
          </rPr>
          <t xml:space="preserve">
آیا عضو هیات علمی، عضو هیات تحریریه این مجله است؟</t>
        </r>
      </text>
    </comment>
    <comment ref="H5" authorId="1" shapeId="0">
      <text>
        <r>
          <rPr>
            <b/>
            <sz val="9"/>
            <color indexed="81"/>
            <rFont val="Tahoma"/>
            <family val="2"/>
          </rPr>
          <t>Ahmad Reza Shamshiri:</t>
        </r>
        <r>
          <rPr>
            <sz val="9"/>
            <color indexed="81"/>
            <rFont val="Tahoma"/>
            <family val="2"/>
          </rPr>
          <t xml:space="preserve">
آیا مقاله خارج از موضوع رشته تخصص هیئت علمی است؟</t>
        </r>
      </text>
    </comment>
    <comment ref="O5" authorId="3" shapeId="0">
      <text>
        <r>
          <rPr>
            <b/>
            <sz val="9"/>
            <color indexed="81"/>
            <rFont val="Tahoma"/>
            <family val="2"/>
          </rPr>
          <t>arshamshiri:</t>
        </r>
        <r>
          <rPr>
            <sz val="9"/>
            <color indexed="81"/>
            <rFont val="Tahoma"/>
            <family val="2"/>
          </rPr>
          <t xml:space="preserve">
کمیته منتخب دانشکده می‏تواند در مورد امتیاز یک مقاله یا یک مجله نظر خود را اعمال کند.</t>
        </r>
      </text>
    </comment>
    <comment ref="Y16" authorId="4" shapeId="0">
      <text>
        <r>
          <rPr>
            <b/>
            <sz val="9"/>
            <color indexed="81"/>
            <rFont val="Tahoma"/>
            <family val="2"/>
          </rPr>
          <t>Research Letter-International
1.50-3.00</t>
        </r>
      </text>
    </comment>
    <comment ref="Y17" authorId="4" shapeId="0">
      <text>
        <r>
          <rPr>
            <b/>
            <sz val="9"/>
            <color indexed="81"/>
            <rFont val="Tahoma"/>
            <family val="2"/>
          </rPr>
          <t>Research Letter-Iranian
1.00-1.50</t>
        </r>
      </text>
    </comment>
    <comment ref="Y18" authorId="4" shapeId="0">
      <text>
        <r>
          <rPr>
            <b/>
            <sz val="9"/>
            <color indexed="81"/>
            <rFont val="Tahoma"/>
            <family val="2"/>
          </rPr>
          <t>Letter to editor-International
0.50-1.00</t>
        </r>
      </text>
    </comment>
    <comment ref="Y19" authorId="4" shapeId="0">
      <text>
        <r>
          <rPr>
            <b/>
            <sz val="9"/>
            <color indexed="81"/>
            <rFont val="Tahoma"/>
            <family val="2"/>
          </rPr>
          <t>Letter to editor-Iranian
0.25-0.50</t>
        </r>
      </text>
    </comment>
    <comment ref="Y20" authorId="4" shapeId="0">
      <text>
        <r>
          <rPr>
            <b/>
            <sz val="9"/>
            <color indexed="81"/>
            <rFont val="Tahoma"/>
            <family val="2"/>
          </rPr>
          <t>Commentary - International
1.0-1.5</t>
        </r>
      </text>
    </comment>
    <comment ref="Y21" authorId="4" shapeId="0">
      <text>
        <r>
          <rPr>
            <b/>
            <sz val="9"/>
            <color indexed="81"/>
            <rFont val="Tahoma"/>
            <family val="2"/>
          </rPr>
          <t>Commentary - Iranian
0.5-1.0</t>
        </r>
      </text>
    </comment>
  </commentList>
</comments>
</file>

<file path=xl/sharedStrings.xml><?xml version="1.0" encoding="utf-8"?>
<sst xmlns="http://schemas.openxmlformats.org/spreadsheetml/2006/main" count="110" uniqueCount="78">
  <si>
    <t>&gt;1</t>
  </si>
  <si>
    <t>Number of authors</t>
  </si>
  <si>
    <t>Order in authors</t>
  </si>
  <si>
    <t>Final score</t>
  </si>
  <si>
    <t>Coefficient</t>
  </si>
  <si>
    <t>No.</t>
  </si>
  <si>
    <t>Language</t>
  </si>
  <si>
    <t>English</t>
  </si>
  <si>
    <t>Persian</t>
  </si>
  <si>
    <t>Reference
(According to the Vancouver format)</t>
  </si>
  <si>
    <t>ISI</t>
  </si>
  <si>
    <t>PubMed or Medline</t>
  </si>
  <si>
    <t>ISC</t>
  </si>
  <si>
    <t>Other valid databases</t>
  </si>
  <si>
    <t>"Elmi-Pajooheshi"</t>
  </si>
  <si>
    <t>Not indexed</t>
  </si>
  <si>
    <t>Type of journal</t>
  </si>
  <si>
    <t>SCOPUS</t>
  </si>
  <si>
    <t>Score</t>
  </si>
  <si>
    <t>BIOSIS</t>
  </si>
  <si>
    <t>Chemical abstracts</t>
  </si>
  <si>
    <t>Current contents</t>
  </si>
  <si>
    <t>EMBASE</t>
  </si>
  <si>
    <t>School of Dentistry
Tehran University of Medical Sciences</t>
  </si>
  <si>
    <t>Score of</t>
  </si>
  <si>
    <t>Name:</t>
  </si>
  <si>
    <t>Journal name</t>
  </si>
  <si>
    <t>Journal affiliation</t>
  </si>
  <si>
    <t>Memebership in editorial board</t>
  </si>
  <si>
    <t>% from TUMS journals</t>
  </si>
  <si>
    <t>% from owner</t>
  </si>
  <si>
    <t>.</t>
  </si>
  <si>
    <t>TUMS</t>
  </si>
  <si>
    <t>Others</t>
  </si>
  <si>
    <t>Yes</t>
  </si>
  <si>
    <t>No</t>
  </si>
  <si>
    <t>Score of article</t>
  </si>
  <si>
    <t>Impact factor</t>
  </si>
  <si>
    <t>جدول شماره ۱۹</t>
  </si>
  <si>
    <t>مقالات انگلیسی</t>
  </si>
  <si>
    <t>مقالات فارسی</t>
  </si>
  <si>
    <t>نفر اول</t>
  </si>
  <si>
    <t>نویسنده مسوول</t>
  </si>
  <si>
    <t>سایر موارد</t>
  </si>
  <si>
    <t>نمایه شده در 
ISI و PubMed</t>
  </si>
  <si>
    <t>نمایه شده 
در سایر منابع</t>
  </si>
  <si>
    <t>جمع کل</t>
  </si>
  <si>
    <t>Calculation</t>
  </si>
  <si>
    <t>Score of article by Selective Committee</t>
  </si>
  <si>
    <t>Non-specialized article</t>
  </si>
  <si>
    <t>% Non-specialized article</t>
  </si>
  <si>
    <t>International contribution</t>
  </si>
  <si>
    <t>Letter to editor-International</t>
  </si>
  <si>
    <t>Letter to editor-Iranian</t>
  </si>
  <si>
    <t>Research Letter-International</t>
  </si>
  <si>
    <t>Research Letter-Iranian</t>
  </si>
  <si>
    <t>Note</t>
  </si>
  <si>
    <t>6 to 9</t>
  </si>
  <si>
    <t>10 and more</t>
  </si>
  <si>
    <t>1- Case Report/ Case series/ Brief comm./ Thch. Note (ISI/PubMed) n&lt;=3</t>
  </si>
  <si>
    <t>2- Case Report/ Case series/ Brief comm./ Thch. Note (ISI/PubMed) 4&lt;=n&lt;=7</t>
  </si>
  <si>
    <t>3- Case Report/ Case series/ Brief comm./ Thch. Note (ISI/PubMed) n&gt;=8</t>
  </si>
  <si>
    <t>4- Case Report/ Case series/ Brief comm./ Thch. Note (SCOPUS) n&lt;=3</t>
  </si>
  <si>
    <t>5- Case Report/ Case series/ Brief comm./ Thch. Note (SCOPUS) 4&lt;=n&lt;=7</t>
  </si>
  <si>
    <t>6- Case Report/ Case series/ Brief comm./ Thch. Note (SCOPUS) n&gt;=8</t>
  </si>
  <si>
    <t>7- Case Report/ Case series/ Brief comm./ Thch. Note (all other indices including ISC) n&lt;=3</t>
  </si>
  <si>
    <t>8- Case Report/ Case series/ Brief comm./ Thch. Note (all other indices including ISC) 4&lt;=n&lt;=7</t>
  </si>
  <si>
    <t>9- Case Report/ Case series/ Brief comm./ Thch. Note (all other inficeds including ISC) n&gt;=8</t>
  </si>
  <si>
    <t>10- Case Report/ Case series/ Brief comm./ Thch. Note (Not indexed) n&lt;=3</t>
  </si>
  <si>
    <t>11- Case Report/ Case series/ Brief comm./ Thch. Note (Not indexed) 4&lt;=n&lt;=7</t>
  </si>
  <si>
    <t>12- Case Report/ Case series/ Brief comm./ Thch. Note (Not indexed) n&gt;=8</t>
  </si>
  <si>
    <t>Commentary - International</t>
  </si>
  <si>
    <t>Commentary - Iranian</t>
  </si>
  <si>
    <t>Change index of the journal to ISI</t>
  </si>
  <si>
    <t>Index of journal</t>
  </si>
  <si>
    <t>7 to 9</t>
  </si>
  <si>
    <t>&gt;0</t>
  </si>
  <si>
    <t>مطابق با آیین نامه ارتقای اعضای هیئت علمی (1395)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</si>
</sst>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B Titr"/>
      <charset val="17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9656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3">
    <xf numFmtId="0" fontId="0" fillId="0" borderId="0" xfId="0"/>
    <xf numFmtId="0" fontId="0" fillId="4" borderId="0" xfId="0" applyFill="1" applyAlignment="1">
      <alignment horizontal="center"/>
    </xf>
    <xf numFmtId="0" fontId="0" fillId="5" borderId="0" xfId="0" applyFill="1" applyAlignment="1">
      <alignment vertical="center" shrinkToFit="1"/>
    </xf>
    <xf numFmtId="9" fontId="0" fillId="4" borderId="0" xfId="1" applyFont="1" applyFill="1" applyAlignment="1">
      <alignment horizontal="center"/>
    </xf>
    <xf numFmtId="0" fontId="0" fillId="0" borderId="3" xfId="0" applyBorder="1"/>
    <xf numFmtId="0" fontId="0" fillId="9" borderId="0" xfId="0" applyFill="1" applyAlignment="1">
      <alignment horizontal="center"/>
    </xf>
    <xf numFmtId="0" fontId="0" fillId="9" borderId="0" xfId="0" applyFill="1" applyAlignment="1">
      <alignment horizontal="center" vertical="center" shrinkToFit="1"/>
    </xf>
    <xf numFmtId="0" fontId="0" fillId="8" borderId="0" xfId="0" applyFill="1" applyAlignment="1">
      <alignment horizontal="center"/>
    </xf>
    <xf numFmtId="0" fontId="0" fillId="0" borderId="4" xfId="0" applyBorder="1"/>
    <xf numFmtId="0" fontId="0" fillId="9" borderId="0" xfId="0" applyFill="1" applyAlignment="1">
      <alignment horizontal="center" shrinkToFit="1"/>
    </xf>
    <xf numFmtId="0" fontId="0" fillId="0" borderId="9" xfId="0" applyBorder="1"/>
    <xf numFmtId="0" fontId="5" fillId="2" borderId="0" xfId="0" applyFont="1" applyFill="1" applyProtection="1"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10" borderId="14" xfId="0" applyFill="1" applyBorder="1" applyAlignment="1" applyProtection="1">
      <alignment horizontal="center" wrapText="1"/>
      <protection locked="0"/>
    </xf>
    <xf numFmtId="0" fontId="0" fillId="10" borderId="14" xfId="0" applyFill="1" applyBorder="1" applyAlignment="1" applyProtection="1">
      <alignment horizontal="center" vertical="center" wrapText="1"/>
      <protection locked="0"/>
    </xf>
    <xf numFmtId="0" fontId="0" fillId="6" borderId="14" xfId="0" applyFill="1" applyBorder="1" applyProtection="1"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5" fillId="10" borderId="15" xfId="0" applyFont="1" applyFill="1" applyBorder="1" applyAlignment="1" applyProtection="1">
      <alignment horizont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9" fontId="0" fillId="4" borderId="0" xfId="1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0" fillId="8" borderId="0" xfId="0" applyFill="1" applyAlignment="1">
      <alignment horizontal="center" vertical="center" wrapText="1"/>
    </xf>
    <xf numFmtId="0" fontId="7" fillId="8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8" borderId="0" xfId="0" applyFill="1" applyAlignment="1">
      <alignment horizontal="center" wrapText="1"/>
    </xf>
    <xf numFmtId="0" fontId="1" fillId="4" borderId="0" xfId="0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9" fillId="10" borderId="1" xfId="0" applyFont="1" applyFill="1" applyBorder="1" applyAlignment="1" applyProtection="1">
      <alignment horizontal="center" vertical="center" wrapText="1"/>
      <protection locked="0"/>
    </xf>
    <xf numFmtId="0" fontId="9" fillId="10" borderId="1" xfId="0" applyFont="1" applyFill="1" applyBorder="1" applyAlignment="1" applyProtection="1">
      <alignment horizontal="center" vertical="top"/>
      <protection locked="0"/>
    </xf>
    <xf numFmtId="0" fontId="9" fillId="7" borderId="1" xfId="0" applyFont="1" applyFill="1" applyBorder="1" applyAlignment="1" applyProtection="1">
      <alignment horizontal="center" vertical="top"/>
      <protection locked="0"/>
    </xf>
    <xf numFmtId="0" fontId="9" fillId="0" borderId="0" xfId="0" applyFont="1" applyProtection="1"/>
    <xf numFmtId="0" fontId="9" fillId="0" borderId="0" xfId="0" applyFont="1"/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 applyProtection="1">
      <alignment horizontal="center" vertical="top"/>
    </xf>
    <xf numFmtId="0" fontId="9" fillId="6" borderId="10" xfId="0" applyFont="1" applyFill="1" applyBorder="1" applyAlignment="1">
      <alignment horizontal="center" vertical="top" wrapText="1"/>
    </xf>
    <xf numFmtId="0" fontId="9" fillId="10" borderId="1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vertical="top"/>
    </xf>
    <xf numFmtId="0" fontId="9" fillId="0" borderId="0" xfId="0" applyFont="1" applyAlignment="1">
      <alignment vertical="top"/>
    </xf>
    <xf numFmtId="0" fontId="9" fillId="0" borderId="5" xfId="0" applyFont="1" applyBorder="1" applyProtection="1"/>
    <xf numFmtId="0" fontId="9" fillId="0" borderId="6" xfId="0" applyFont="1" applyBorder="1"/>
    <xf numFmtId="0" fontId="9" fillId="0" borderId="13" xfId="0" applyFont="1" applyBorder="1"/>
    <xf numFmtId="0" fontId="9" fillId="0" borderId="13" xfId="0" applyFont="1" applyBorder="1" applyAlignment="1">
      <alignment wrapText="1"/>
    </xf>
    <xf numFmtId="0" fontId="9" fillId="0" borderId="9" xfId="0" applyFont="1" applyBorder="1" applyAlignment="1" applyProtection="1">
      <alignment wrapText="1"/>
    </xf>
    <xf numFmtId="0" fontId="9" fillId="0" borderId="9" xfId="0" applyFont="1" applyBorder="1" applyProtection="1"/>
    <xf numFmtId="0" fontId="9" fillId="2" borderId="0" xfId="0" applyFont="1" applyFill="1" applyProtection="1"/>
    <xf numFmtId="0" fontId="9" fillId="2" borderId="0" xfId="0" applyFont="1" applyFill="1"/>
    <xf numFmtId="0" fontId="9" fillId="0" borderId="8" xfId="0" applyFont="1" applyBorder="1"/>
    <xf numFmtId="0" fontId="9" fillId="0" borderId="11" xfId="0" applyFont="1" applyBorder="1"/>
    <xf numFmtId="0" fontId="9" fillId="11" borderId="0" xfId="0" applyFont="1" applyFill="1" applyAlignment="1">
      <alignment horizontal="center" wrapText="1"/>
    </xf>
    <xf numFmtId="0" fontId="9" fillId="11" borderId="0" xfId="0" applyFont="1" applyFill="1" applyAlignment="1">
      <alignment horizontal="center" vertical="top" wrapText="1"/>
    </xf>
    <xf numFmtId="0" fontId="9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9" fillId="0" borderId="12" xfId="0" applyFont="1" applyBorder="1"/>
    <xf numFmtId="164" fontId="9" fillId="11" borderId="0" xfId="1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right"/>
    </xf>
    <xf numFmtId="0" fontId="9" fillId="3" borderId="0" xfId="0" applyFont="1" applyFill="1"/>
    <xf numFmtId="0" fontId="9" fillId="3" borderId="0" xfId="0" applyFont="1" applyFill="1" applyAlignment="1">
      <alignment wrapText="1"/>
    </xf>
    <xf numFmtId="0" fontId="9" fillId="3" borderId="0" xfId="0" applyFont="1" applyFill="1" applyAlignment="1" applyProtection="1">
      <alignment wrapText="1"/>
    </xf>
    <xf numFmtId="0" fontId="9" fillId="3" borderId="0" xfId="0" applyFont="1" applyFill="1" applyProtection="1"/>
    <xf numFmtId="0" fontId="9" fillId="6" borderId="1" xfId="0" applyFont="1" applyFill="1" applyBorder="1" applyAlignment="1" applyProtection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 shrinkToFi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/>
      <protection locked="0"/>
    </xf>
    <xf numFmtId="1" fontId="9" fillId="7" borderId="1" xfId="0" applyNumberFormat="1" applyFont="1" applyFill="1" applyBorder="1" applyAlignment="1" applyProtection="1">
      <alignment horizontal="center" vertical="center"/>
      <protection locked="0"/>
    </xf>
    <xf numFmtId="0" fontId="9" fillId="7" borderId="1" xfId="0" applyNumberFormat="1" applyFont="1" applyFill="1" applyBorder="1" applyAlignment="1" applyProtection="1">
      <alignment horizontal="center" vertical="center" wrapText="1"/>
    </xf>
    <xf numFmtId="0" fontId="9" fillId="7" borderId="1" xfId="0" applyNumberFormat="1" applyFont="1" applyFill="1" applyBorder="1" applyAlignment="1" applyProtection="1">
      <alignment horizontal="center" vertical="center"/>
      <protection locked="0"/>
    </xf>
    <xf numFmtId="9" fontId="9" fillId="7" borderId="1" xfId="0" applyNumberFormat="1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1" fontId="9" fillId="10" borderId="1" xfId="0" applyNumberFormat="1" applyFont="1" applyFill="1" applyBorder="1" applyAlignment="1" applyProtection="1">
      <alignment horizontal="center" vertical="center"/>
      <protection locked="0"/>
    </xf>
    <xf numFmtId="0" fontId="9" fillId="10" borderId="1" xfId="0" applyNumberFormat="1" applyFont="1" applyFill="1" applyBorder="1" applyAlignment="1" applyProtection="1">
      <alignment horizontal="center" vertical="center" wrapText="1"/>
    </xf>
    <xf numFmtId="0" fontId="9" fillId="10" borderId="1" xfId="0" applyNumberFormat="1" applyFont="1" applyFill="1" applyBorder="1" applyAlignment="1" applyProtection="1">
      <alignment horizontal="center" vertical="center"/>
      <protection locked="0"/>
    </xf>
    <xf numFmtId="9" fontId="9" fillId="10" borderId="1" xfId="0" applyNumberFormat="1" applyFont="1" applyFill="1" applyBorder="1" applyAlignment="1" applyProtection="1">
      <alignment horizontal="center" vertical="center" wrapText="1"/>
    </xf>
    <xf numFmtId="0" fontId="9" fillId="10" borderId="1" xfId="0" applyFont="1" applyFill="1" applyBorder="1" applyAlignment="1" applyProtection="1">
      <alignment horizontal="center" vertical="center"/>
    </xf>
    <xf numFmtId="1" fontId="9" fillId="10" borderId="1" xfId="0" applyNumberFormat="1" applyFont="1" applyFill="1" applyBorder="1" applyAlignment="1" applyProtection="1">
      <alignment horizontal="center" vertical="top"/>
      <protection locked="0"/>
    </xf>
    <xf numFmtId="1" fontId="9" fillId="7" borderId="1" xfId="0" applyNumberFormat="1" applyFont="1" applyFill="1" applyBorder="1" applyAlignment="1" applyProtection="1">
      <alignment horizontal="center" vertical="top"/>
      <protection locked="0"/>
    </xf>
    <xf numFmtId="0" fontId="9" fillId="10" borderId="1" xfId="0" applyNumberFormat="1" applyFont="1" applyFill="1" applyBorder="1" applyAlignment="1" applyProtection="1">
      <alignment horizontal="center" vertical="top" wrapText="1"/>
    </xf>
    <xf numFmtId="0" fontId="9" fillId="10" borderId="1" xfId="0" applyNumberFormat="1" applyFont="1" applyFill="1" applyBorder="1" applyAlignment="1" applyProtection="1">
      <alignment horizontal="center" vertical="top"/>
      <protection locked="0"/>
    </xf>
    <xf numFmtId="0" fontId="9" fillId="7" borderId="1" xfId="0" applyNumberFormat="1" applyFont="1" applyFill="1" applyBorder="1" applyAlignment="1" applyProtection="1">
      <alignment horizontal="center" vertical="top" wrapText="1"/>
    </xf>
    <xf numFmtId="0" fontId="9" fillId="7" borderId="1" xfId="0" applyNumberFormat="1" applyFont="1" applyFill="1" applyBorder="1" applyAlignment="1" applyProtection="1">
      <alignment horizontal="center" vertical="top"/>
      <protection locked="0"/>
    </xf>
    <xf numFmtId="0" fontId="9" fillId="7" borderId="1" xfId="0" applyFont="1" applyFill="1" applyBorder="1" applyAlignment="1" applyProtection="1">
      <alignment horizontal="center" vertical="top"/>
    </xf>
    <xf numFmtId="0" fontId="9" fillId="10" borderId="1" xfId="0" applyFont="1" applyFill="1" applyBorder="1" applyAlignment="1" applyProtection="1">
      <alignment horizontal="center" vertical="top"/>
    </xf>
    <xf numFmtId="0" fontId="9" fillId="0" borderId="0" xfId="0" applyFont="1" applyAlignment="1" applyProtection="1">
      <alignment wrapText="1"/>
    </xf>
    <xf numFmtId="0" fontId="9" fillId="0" borderId="0" xfId="0" applyFont="1" applyAlignment="1">
      <alignment wrapText="1"/>
    </xf>
    <xf numFmtId="0" fontId="12" fillId="0" borderId="6" xfId="0" applyFont="1" applyBorder="1"/>
    <xf numFmtId="0" fontId="8" fillId="0" borderId="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6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9" fillId="3" borderId="0" xfId="0" applyFont="1" applyFill="1" applyBorder="1" applyAlignment="1" applyProtection="1">
      <alignment horizontal="center" wrapText="1"/>
    </xf>
    <xf numFmtId="0" fontId="6" fillId="0" borderId="4" xfId="0" applyFont="1" applyBorder="1" applyAlignment="1" applyProtection="1">
      <alignment vertical="top" shrinkToFit="1"/>
      <protection locked="0"/>
    </xf>
    <xf numFmtId="2" fontId="9" fillId="7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1" fillId="0" borderId="4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5" fillId="10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5"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 patternType="lightUp">
          <fgColor theme="0"/>
          <bgColor rgb="FFFF0000"/>
        </patternFill>
      </fill>
    </dxf>
  </dxfs>
  <tableStyles count="0" defaultTableStyle="TableStyleMedium9" defaultPivotStyle="PivotStyleLight16"/>
  <colors>
    <mruColors>
      <color rgb="FFC96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94628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7725" cy="747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04"/>
  <sheetViews>
    <sheetView tabSelected="1" zoomScaleNormal="100" workbookViewId="0">
      <pane ySplit="5" topLeftCell="A6" activePane="bottomLeft" state="frozen"/>
      <selection pane="bottomLeft" activeCell="N6" sqref="N6:N127"/>
    </sheetView>
  </sheetViews>
  <sheetFormatPr defaultRowHeight="15" x14ac:dyDescent="0.25"/>
  <cols>
    <col min="1" max="1" width="11.7109375" style="43" customWidth="1"/>
    <col min="2" max="2" width="44.85546875" style="50" customWidth="1"/>
    <col min="3" max="3" width="20.42578125" style="44" customWidth="1"/>
    <col min="4" max="4" width="17.140625" style="44" customWidth="1"/>
    <col min="5" max="5" width="20.42578125" style="44" customWidth="1"/>
    <col min="6" max="6" width="12.28515625" style="44" customWidth="1"/>
    <col min="7" max="7" width="17.140625" style="44" customWidth="1"/>
    <col min="8" max="8" width="14" style="44" customWidth="1"/>
    <col min="9" max="9" width="35.140625" style="98" customWidth="1"/>
    <col min="10" max="10" width="17.28515625" style="44" customWidth="1"/>
    <col min="11" max="11" width="17" style="44" customWidth="1"/>
    <col min="12" max="12" width="15.140625" style="44" customWidth="1"/>
    <col min="13" max="13" width="18.140625" style="98" customWidth="1"/>
    <col min="14" max="14" width="18.140625" style="44" customWidth="1"/>
    <col min="15" max="15" width="16.28515625" style="44" customWidth="1"/>
    <col min="16" max="16" width="16.7109375" style="97" customWidth="1"/>
    <col min="17" max="17" width="14.85546875" style="43" customWidth="1"/>
    <col min="19" max="20" width="14.7109375" customWidth="1"/>
    <col min="23" max="23" width="14" customWidth="1"/>
    <col min="24" max="24" width="18" customWidth="1"/>
    <col min="25" max="25" width="25.42578125" customWidth="1"/>
  </cols>
  <sheetData>
    <row r="1" spans="1:29" ht="21" customHeight="1" x14ac:dyDescent="0.6">
      <c r="A1" s="51"/>
      <c r="B1" s="108" t="s">
        <v>23</v>
      </c>
      <c r="C1" s="29" t="s">
        <v>77</v>
      </c>
      <c r="D1" s="99"/>
      <c r="E1" s="99"/>
      <c r="F1" s="52"/>
      <c r="G1" s="52"/>
      <c r="H1" s="52"/>
      <c r="I1" s="102"/>
      <c r="J1" s="52"/>
      <c r="K1" s="52"/>
      <c r="L1" s="53"/>
      <c r="M1" s="54"/>
      <c r="N1" s="53"/>
      <c r="O1" s="53"/>
      <c r="P1" s="55"/>
      <c r="Q1" s="56"/>
      <c r="R1" s="10"/>
      <c r="S1" s="10"/>
      <c r="T1" s="10"/>
      <c r="U1" s="10"/>
      <c r="V1" s="10"/>
      <c r="W1" s="10"/>
      <c r="X1" s="10"/>
      <c r="Y1" s="10"/>
      <c r="Z1" s="10"/>
    </row>
    <row r="2" spans="1:29" ht="28.7" customHeight="1" x14ac:dyDescent="0.25">
      <c r="A2" s="57"/>
      <c r="B2" s="109"/>
      <c r="C2" s="58" t="s">
        <v>24</v>
      </c>
      <c r="D2" s="59"/>
      <c r="E2" s="58" t="s">
        <v>24</v>
      </c>
      <c r="F2" s="52"/>
      <c r="G2" s="60"/>
      <c r="H2" s="52"/>
      <c r="I2" s="103" t="s">
        <v>24</v>
      </c>
      <c r="J2" s="110">
        <f>IF(COUNTA(I6:I203)=COUNTA(C6:C203),F3+D3,"لطفا زبان و اندکس همه مقالات را مشخص کنید")</f>
        <v>0</v>
      </c>
      <c r="K2" s="61" t="s">
        <v>29</v>
      </c>
      <c r="L2" s="62" t="s">
        <v>30</v>
      </c>
      <c r="M2" s="61" t="s">
        <v>50</v>
      </c>
      <c r="N2" s="53"/>
      <c r="O2" s="56"/>
      <c r="P2" s="55"/>
      <c r="Q2" s="56"/>
      <c r="R2" s="10"/>
      <c r="S2" s="10"/>
      <c r="T2" s="10"/>
      <c r="U2" s="10"/>
      <c r="V2" s="10"/>
      <c r="W2" s="10"/>
      <c r="X2" s="10"/>
      <c r="Y2" s="10"/>
      <c r="Z2" s="10"/>
    </row>
    <row r="3" spans="1:29" ht="33" customHeight="1" x14ac:dyDescent="0.25">
      <c r="A3" s="63" t="s">
        <v>25</v>
      </c>
      <c r="B3" s="106"/>
      <c r="C3" s="64" t="str">
        <f>DCOUNTA(A5:Q203,,AB5:AC6)&amp;" English articles="</f>
        <v>0 English articles=</v>
      </c>
      <c r="D3" s="100">
        <f>IF(C6="English",IF(Q6="",0,Q6),0)+IF(C7="English",IF(Q7="",0,Q7),0)+IF(C8="English",IF(Q8="",0,Q8),0)+IF(C9="English",IF(Q9="",0,Q9),0)+IF(C10="English",IF(Q10="",0,Q10),0)+IF(C11="English",IF(Q11="",0,Q11),0)+IF(C12="English",IF(Q12="",0,Q12),0)+IF(C13="English",IF(Q13="",0,Q13),0)+IF(C14="English",IF(Q14="",0,Q14),0)+IF(C15="English",IF(Q15="",0,Q15),0)+IF(C16="English",IF(Q16="",0,Q16),0)+IF(C17="English",IF(Q17="",0,Q17),0)+IF(C18="English",IF(Q18="",0,Q18),0)+IF(C19="English",IF(Q19="",0,Q19),0)+IF(C20="English",IF(Q20="",0,Q20),0)+IF(C21="English",IF(Q21="",0,Q21),0)+IF(C22="English",IF(Q22="",0,Q22),0)+IF(C23="English",IF(Q23="",0,Q23),0)+IF(C24="English",IF(Q24="",0,Q24),0)+IF(C25="English",IF(Q25="",0,Q25),0)+IF(C26="English",IF(Q26="",0,Q26),0)+IF(C27="English",IF(Q27="",0,Q27),0)+IF(C28="English",IF(Q28="",0,Q28),0)+IF(C29="English",IF(Q29="",0,Q29),0)+IF(C30="English",IF(Q30="",0,Q30),0)+IF(C31="English",IF(Q31="",0,Q31),0)+IF(C32="English",IF(Q32="",0,Q32),0)+IF(C33="English",IF(Q33="",0,Q33),0)+IF(C34="English",IF(Q34="",0,Q34),0)+IF(C35="English",IF(Q35="",0,Q35),0)+IF(C36="English",IF(Q36="",0,Q36),0)+IF(C37="English",IF(Q37="",0,Q37),0)+IF(C38="English",IF(Q38="",0,Q38),0)+IF(C39="English",IF(Q39="",0,Q39),0)+IF(C40="English",IF(Q40="",0,Q40),0)+IF(C41="English",IF(Q41="",0,Q41),0)+IF(C42="English",IF(Q42="",0,Q42),0)+IF(C43="English",IF(Q43="",0,Q43),0)+IF(C44="English",IF(Q44="",0,Q44),0)+IF(C45="English",IF(Q45="",0,Q45),0)+IF(C46="English",IF(Q46="",0,Q46),0)+IF(C47="English",IF(Q47="",0,Q47),0)+IF(C48="English",IF(Q48="",0,Q48),0)+IF(C49="English",IF(Q49="",0,Q49),0)+IF(C50="English",IF(Q50="",0,Q50),0)+IF(C51="English",IF(Q51="",0,Q51),0)+IF(C52="English",IF(Q52="",0,Q52),0)+IF(C53="English",IF(Q53="",0,Q53),0)+IF(C54="English",IF(Q54="",0,Q54),0)+IF(C55="English",IF(Q55="",0,Q55),0)+IF(C56="English",IF(Q56="",0,Q56),0)+IF(C57="English",IF(Q57="",0,Q57),0)+IF(C58="English",IF(Q58="",0,Q58),0)+IF(C59="English",IF(Q59="",0,Q59),0)+IF(C60="English",IF(Q60="",0,Q60),0)+IF(C61="English",IF(Q61="",0,Q61),0)+IF(C62="English",IF(Q62="",0,Q62),0)+IF(C63="English",IF(Q63="",0,Q63),0)+IF(C64="English",IF(Q64="",0,Q64),0)+IF(C65="English",IF(Q65="",0,Q65),0)+IF(C66="English",IF(Q66="",0,Q66),0)+IF(C67="English",IF(Q67="",0,Q67),0)+IF(C68="English",IF(Q68="",0,Q68),0)+IF(C69="English",IF(Q69="",0,Q69),0)+IF(C70="English",IF(Q70="",0,Q70),0)+IF(C71="English",IF(Q71="",0,Q71),0)+IF(C72="English",IF(Q72="",0,Q72),0)+IF(C73="English",IF(Q73="",0,Q73),0)+IF(C74="English",IF(Q74="",0,Q74),0)+IF(C75="English",IF(Q75="",0,Q75),0)+IF(C76="English",IF(Q76="",0,Q76),0)+IF(C77="English",IF(Q77="",0,Q77),0)+IF(C78="English",IF(Q78="",0,Q78),0)+IF(C79="English",IF(Q79="",0,Q79),0)+IF(C80="English",IF(Q80="",0,Q80),0)+IF(C81="English",IF(Q81="",0,Q81),0)+IF(C82="English",IF(Q82="",0,Q82),0)+IF(C83="English",IF(Q83="",0,Q83),0)+IF(C84="English",IF(Q84="",0,Q84),0)+IF(C85="English",IF(Q85="",0,Q85),0)+IF(C86="English",IF(Q86="",0,Q86),0)+IF(C87="English",IF(Q87="",0,Q87),0)+IF(C88="English",IF(Q88="",0,Q88),0)+IF(C89="English",IF(Q89="",0,Q89),0)+IF(C90="English",IF(Q90="",0,Q89),0)+IF(C90="English",IF(Q91="",0,Q91),0)+IF(C92="English",IF(Q92="",0,Q92),0)+IF(C93="English",IF(Q93="",0,Q93),0)+IF(C94="English",IF(Q94="",0,Q94),0)+IF(C95="English",IF(Q95="",0,Q95),0)+IF(C96="English",IF(Q96="",0,Q96),0)+IF(C97="English",IF(Q97="",0,Q97),0)+IF(C98="English",IF(Q98="",0,Q98),0)+IF(C99="English",IF(Q99="",0,Q99),0)+IF(C100="English",IF(Q100="",0,Q100),0)+IF(C101="English",IF(Q101="",0,Q101),0)+IF(C102="English",IF(Q102="",0,Q102),0)+IF(C103="English",IF(Q103="",0,Q103),0)+IF(C104="English",IF(Q104="",0,Q104),0)+IF(C105="English",IF(Q105="",0,Q105),0)+IF(C106="English",IF(Q106="",0,Q106),0)+IF(C107="English",IF(Q107="",0,Q107),0)+IF(C108="English",IF(Q108="",0,Q108),0)+IF(C109="English",IF(Q109="",0,Q109),0)+IF(C110="English",IF(Q110="",0,Q110),0)+IF(C111="English",IF(Q111="",0,Q111),0)+IF(C112="English",IF(Q112="",0,Q112),0)+IF(C113="English",IF(Q113="",0,Q113),0)+IF(C114="English",IF(Q114="",0,Q114),0)+IF(C115="English",IF(Q115="",0,Q115),0)+IF(C116="English",IF(Q116="",0,Q116),0)+IF(C117="English",IF(Q117="",0,Q117),0)+IF(C118="English",IF(Q118="",0,Q118),0)+IF(C119="English",IF(Q119="",0,Q119),0)+IF(C120="English",IF(Q120="",0,Q120),0)+IF(C121="English",IF(Q121="",0,Q121),0)+IF(C122="English",IF(Q122="",0,Q122),0)+IF(C123="English",IF(Q123="",0,Q123),0)+IF(C124="English",IF(Q124="",0,Q124),0)+IF(C125="English",IF(Q125="",0,Q125),0)+IF(C126="English",IF(Q126="",0,Q126),0)+IF(C127="English",IF(Q127="",0,Q127),0)+IF(C128="English",IF(Q128="",0,Q128),0)+IF(C129="English",IF(Q129="",0,Q129),0)+IF(C130="English",IF(Q130="",0,Q130),0)+IF(C131="English",IF(Q131="",0,Q131),0)+IF(C132="English",IF(Q132="",0,Q132),0)+IF(C133="English",IF(Q133="",0,Q133),0)+IF(C134="English",IF(Q134="",0,Q134),0)+IF(C135="English",IF(Q135="",0,Q135),0)+IF(C136="English",IF(Q136="",0,Q136),0)+IF(C137="English",IF(Q137="",0,Q137),0)+IF(C138="English",IF(Q138="",0,Q138),0)+IF(C139="English",IF(Q139="",0,Q139),0)+IF(C140="English",IF(Q140="",0,Q140),0)+IF(C141="English",IF(Q141="",0,Q141),0)+IF(C142="English",IF(Q142="",0,Q142),0)+IF(C143="English",IF(Q143="",0,Q143),0)+IF(C144="English",IF(Q144="",0,Q144),0)+IF(C145="English",IF(Q145="",0,Q145),0)+IF(C146="English",IF(Q146="",0,Q146),0)+IF(C147="English",IF(Q147="",0,Q147),0)+IF(C148="English",IF(Q148="",0,Q148),0)+IF(C149="English",IF(Q149="",0,Q149),0)+IF(C150="English",IF(Q150="",0,Q149),0)+IF(C150="English",IF(Q151="",0,Q151),0)+IF(C152="English",IF(Q152="",0,Q152),0)+IF(C153="English",IF(Q153="",0,Q153),0)+IF(C154="English",IF(Q154="",0,Q154),0)+IF(C155="English",IF(Q155="",0,Q155),0)+IF(C156="English",IF(Q156="",0,Q156),0)+IF(C157="English",IF(Q157="",0,Q157),0)+IF(C158="English",IF(Q158="",0,Q158),0)+IF(C159="English",IF(Q159="",0,Q159),0)+IF(C160="English",IF(Q160="",0,Q160),0)+IF(C161="English",IF(Q161="",0,Q161),0)+IF(C162="English",IF(Q162="",0,Q162),0)+IF(C163="English",IF(Q163="",0,Q163),0)+IF(C164="English",IF(Q164="",0,Q164),0)+IF(C165="English",IF(Q165="",0,Q165),0)+IF(C166="English",IF(Q166="",0,Q166),0)+IF(C167="English",IF(Q167="",0,Q167),0)+IF(C168="English",IF(Q168="",0,Q168),0)+IF(C169="English",IF(Q169="",0,Q169),0)+IF(C170="English",IF(Q170="",0,Q170),0)+IF(C171="English",IF(Q171="",0,Q171),0)+IF(C172="English",IF(Q172="",0,Q172),0)+IF(C173="English",IF(Q173="",0,Q173),0)+IF(C174="English",IF(Q174="",0,Q174),0)+IF(C175="English",IF(Q175="",0,Q175),0)+IF(C176="English",IF(Q176="",0,Q176),0)+IF(C177="English",IF(Q177="",0,Q177),0)+IF(C178="English",IF(Q178="",0,Q178),0)+IF(C179="English",IF(Q179="",0,Q179),0)+IF(C180="English",IF(Q180="",0,Q180),0)+IF(C181="English",IF(Q181="",0,Q181),0)+IF(C182="English",IF(Q182="",0,Q182),0)+IF(C183="English",IF(Q183="",0,Q183),0)+IF(C184="English",IF(Q184="",0,Q184),0)+IF(C185="English",IF(Q185="",0,Q185),0)+IF(C186="English",IF(Q186="",0,Q186),0)+IF(C187="English",IF(Q187="",0,Q187),0)+IF(C188="English",IF(Q188="",0,Q188),0)+IF(C189="English",IF(Q189="",0,Q189),0)+IF(C190="English",IF(Q190="",0,Q190),0)+IF(C191="English",IF(Q191="",0,Q191),0)+IF(C192="English",IF(Q192="",0,Q192),0)+IF(C193="English",IF(Q193="",0,Q193),0)+IF(C194="English",IF(Q194="",0,Q194),0)+IF(C195="English",IF(Q195="",0,Q195),0)+IF(C196="English",IF(Q196="",0,Q196),0)+IF(C197="English",IF(Q197="",0,Q197),0)+IF(C198="English",IF(Q198="",0,Q198),0)+IF(C199="English",IF(Q199="",0,Q199),0)+IF(C200="English",IF(Q200="",0,Q200),0)+IF(C201="English",IF(Q201="",0,Q201),0)+IF(C202="English",IF(Q202="",0,Q202),0)+IF(C203="English",IF(Q203="",0,Q203),0)</f>
        <v>0</v>
      </c>
      <c r="E3" s="64" t="str">
        <f>DCOUNTA(A5:Q203,,AB7:AC8)&amp;" Persian articles="</f>
        <v>0 Persian articles=</v>
      </c>
      <c r="F3" s="101">
        <f>IF(C6="Persian",IF(Q6="",0,Q6),0)+IF(C7="Persian",IF(Q7="",0,Q7),0)+IF(C8="Persian",IF(Q8="",0,Q8),0)+IF(C9="Persian",IF(Q9="",0,Q9),0)+IF(C10="Persian",IF(Q10="",0,Q10),0)+IF(C11="Persian",IF(Q11="",0,Q11),0)+IF(C12="Persian",IF(Q12="",0,Q12),0)+IF(C13="Persian",IF(Q13="",0,Q13),0)+IF(C14="Persian",IF(Q14="",0,Q14),0)+IF(C15="Persian",IF(Q15="",0,Q15),0)+IF(C16="Persian",IF(Q16="",0,Q16),0)+IF(C17="Persian",IF(Q17="",0,Q17),0)+IF(C18="Persian",IF(Q18="",0,Q18),0)+IF(C19="Persian",IF(Q19="",0,Q19),0)+IF(C20="Persian",IF(Q20="",0,Q20),0)+IF(C21="Persian",IF(Q21="",0,Q21),0)+IF(C22="Persian",IF(Q22="",0,Q22),0)+IF(C23="Persian",IF(Q23="",0,Q23),0)+IF(C24="Persian",IF(Q24="",0,Q24),0)+IF(C25="Persian",IF(Q25="",0,Q25),0)+IF(C26="Persian",IF(Q26="",0,Q26),0)+IF(C27="Persian",IF(Q27="",0,Q27),0)+IF(C28="Persian",IF(Q28="",0,Q28),0)+IF(C29="Persian",IF(Q29="",0,Q29),0)+IF(C30="Persian",IF(Q30="",0,Q30),0)+IF(C31="Persian",IF(Q31="",0,Q31),0)+IF(C32="Persian",IF(Q32="",0,Q32),0)+IF(C33="Persian",IF(Q33="",0,Q33),0)+IF(C34="Persian",IF(Q34="",0,Q34),0)+IF(C35="Persian",IF(Q35="",0,Q35),0)+IF(C36="Persian",IF(Q36="",0,Q36),0)+IF(C37="Persian",IF(Q37="",0,Q37),0)+IF(C38="Persian",IF(Q38="",0,Q38),0)+IF(C39="Persian",IF(Q39="",0,Q39),0)+IF(C40="Persian",IF(Q40="",0,Q40),0)+IF(C41="Persian",IF(Q41="",0,Q41),0)+IF(C42="Persian",IF(Q42="",0,Q42),0)+IF(C43="Persian",IF(Q43="",0,Q43),0)+IF(C44="Persian",IF(Q44="",0,Q44),0)+IF(C45="Persian",IF(Q45="",0,Q45),0)+IF(C46="Persian",IF(Q46="",0,Q46),0)+IF(C47="Persian",IF(Q47="",0,Q47),0)+IF(C48="Persian",IF(Q48="",0,Q48),0)+IF(C49="Persian",IF(Q49="",0,Q49),0)+IF(C50="Persian",IF(Q50="",0,Q50),0)+IF(C51="Persian",IF(Q51="",0,Q51),0)+IF(C52="Persian",IF(Q52="",0,Q52),0)+IF(C53="Persian",IF(Q53="",0,Q53),0)+IF(C54="Persian",IF(Q54="",0,Q54),0)+IF(C55="Persian",IF(Q55="",0,Q55),0)+IF(C56="Persian",IF(Q56="",0,Q56),0)+IF(C57="Persian",IF(Q57="",0,Q57),0)+IF(C58="Persian",IF(Q58="",0,Q58),0)+IF(C59="Persian",IF(Q59="",0,Q59),0)+IF(C60="Persian",IF(Q60="",0,Q60),0)+IF(C61="Persian",IF(Q61="",0,Q61),0)+IF(C62="Persian",IF(Q62="",0,Q62),0)+IF(C63="Persian",IF(Q63="",0,Q63),0)+IF(C64="Persian",IF(Q64="",0,Q64),0)+IF(C65="Persian",IF(Q65="",0,Q65),0)+IF(C66="Persian",IF(Q66="",0,Q66),0)+IF(C67="Persian",IF(Q67="",0,Q67),0)+IF(C68="Persian",IF(Q68="",0,Q68),0)+IF(C69="Persian",IF(Q69="",0,Q69),0)+IF(C70="Persian",IF(Q70="",0,Q70),0)+IF(C71="Persian",IF(Q71="",0,Q71),0)+IF(C72="Persian",IF(Q72="",0,Q72),0)+IF(C73="Persian",IF(Q73="",0,Q73),0)+IF(C74="Persian",IF(Q74="",0,Q74),0)+IF(C75="Persian",IF(Q75="",0,Q75),0)+IF(C76="Persian",IF(Q76="",0,Q76),0)+IF(C77="Persian",IF(Q77="",0,Q77),0)+IF(C78="Persian",IF(Q78="",0,Q78),0)+IF(C79="Persian",IF(Q79="",0,Q79),0)+IF(C80="Persian",IF(Q80="",0,Q80),0)+IF(C81="Persian",IF(Q81="",0,Q81),0)+IF(C82="Persian",IF(Q82="",0,Q82),0)+IF(C83="Persian",IF(Q83="",0,Q83),0)+IF(C84="Persian",IF(Q84="",0,Q84),0)+IF(C85="Persian",IF(Q85="",0,Q85),0)+IF(C86="Persian",IF(Q86="",0,Q86),0)+IF(C87="Persian",IF(Q87="",0,Q87),0)+IF(C88="Persian",IF(Q88="",0,Q88),0)+IF(C89="Persian",IF(Q89="",0,Q89),0)+IF(C90="Persian",IF(Q90="",0,Q89),0)+IF(C90="Persian",IF(Q91="",0,Q91),0)+IF(C92="Persian",IF(Q92="",0,Q92),0)+IF(C93="Persian",IF(Q93="",0,Q93),0)+IF(C94="Persian",IF(Q94="",0,Q94),0)+IF(C95="Persian",IF(Q95="",0,Q95),0)+IF(C96="Persian",IF(Q96="",0,Q96),0)+IF(C97="Persian",IF(Q97="",0,Q97),0)+IF(C98="Persian",IF(Q98="",0,Q98),0)+IF(C99="Persian",IF(Q99="",0,Q99),0)+IF(C100="Persian",IF(Q100="",0,Q100),0)+IF(C101="Persian",IF(Q101="",0,Q101),0)+IF(C102="Persian",IF(Q102="",0,Q102),0)+IF(C103="Persian",IF(Q103="",0,Q103),0)+IF(C104="Persian",IF(Q104="",0,Q104),0)+IF(C105="Persian",IF(Q105="",0,Q105),0)+IF(C106="Persian",IF(Q106="",0,Q106),0)+IF(C107="Persian",IF(Q107="",0,Q107),0)+IF(C108="Persian",IF(Q108="",0,Q108),0)+IF(C109="Persian",IF(Q109="",0,Q109),0)+IF(C110="Persian",IF(Q110="",0,Q110),0)+IF(C111="Persian",IF(Q111="",0,Q111),0)+IF(C112="Persian",IF(Q112="",0,Q112),0)+IF(C113="Persian",IF(Q113="",0,Q113),0)+IF(C114="Persian",IF(Q114="",0,Q114),0)+IF(C115="Persian",IF(Q115="",0,Q115),0)+IF(C116="Persian",IF(Q116="",0,Q116),0)+IF(C117="Persian",IF(Q117="",0,Q117),0)+IF(C118="Persian",IF(Q118="",0,Q118),0)+IF(C119="Persian",IF(Q119="",0,Q119),0)+IF(C120="Persian",IF(Q120="",0,Q120),0)+IF(C121="Persian",IF(Q121="",0,Q121),0)+IF(C122="Persian",IF(Q122="",0,Q122),0)+IF(C123="Persian",IF(Q123="",0,Q123),0)+IF(C124="Persian",IF(Q124="",0,Q124),0)+IF(C125="Persian",IF(Q125="",0,Q125),0)+IF(C126="Persian",IF(Q126="",0,Q126),0)+IF(C127="Persian",IF(Q127="",0,Q127),0)+IF(C128="Persian",IF(Q128="",0,Q128),0)+IF(C129="Persian",IF(Q129="",0,Q129),0)+IF(C130="Persian",IF(Q130="",0,Q130),0)+IF(C131="Persian",IF(Q131="",0,Q131),0)+IF(C132="Persian",IF(Q132="",0,Q132),0)+IF(C133="Persian",IF(Q133="",0,Q133),0)+IF(C134="Persian",IF(Q134="",0,Q134),0)+IF(C135="Persian",IF(Q135="",0,Q135),0)+IF(C136="Persian",IF(Q136="",0,Q136),0)+IF(C137="Persian",IF(Q137="",0,Q137),0)+IF(C138="Persian",IF(Q138="",0,Q138),0)+IF(C139="Persian",IF(Q139="",0,Q139),0)+IF(C140="Persian",IF(Q140="",0,Q140),0)+IF(C141="Persian",IF(Q141="",0,Q141),0)+IF(C142="Persian",IF(Q142="",0,Q142),0)+IF(C143="Persian",IF(Q143="",0,Q143),0)+IF(C144="Persian",IF(Q144="",0,Q144),0)+IF(C145="Persian",IF(Q145="",0,Q145),0)+IF(C146="Persian",IF(Q146="",0,Q146),0)+IF(C147="Persian",IF(Q147="",0,Q147),0)+IF(C148="Persian",IF(Q148="",0,Q148),0)+IF(C149="Persian",IF(Q149="",0,Q149),0)+IF(C150="Persian",IF(Q150="",0,Q149),0)+IF(C150="Persian",IF(Q151="",0,Q151),0)+IF(C152="Persian",IF(Q152="",0,Q152),0)+IF(C153="Persian",IF(Q153="",0,Q153),0)+IF(C154="Persian",IF(Q154="",0,Q154),0)+IF(C155="Persian",IF(Q155="",0,Q155),0)+IF(C156="Persian",IF(Q156="",0,Q156),0)+IF(C157="Persian",IF(Q157="",0,Q157),0)+IF(C158="Persian",IF(Q158="",0,Q158),0)+IF(C159="Persian",IF(Q159="",0,Q159),0)+IF(C160="Persian",IF(Q160="",0,Q160),0)+IF(C161="Persian",IF(Q161="",0,Q161),0)+IF(C162="Persian",IF(Q162="",0,Q162),0)+IF(C163="Persian",IF(Q163="",0,Q163),0)+IF(C164="Persian",IF(Q164="",0,Q164),0)+IF(C165="Persian",IF(Q165="",0,Q165),0)+IF(C166="Persian",IF(Q166="",0,Q166),0)+IF(C167="Persian",IF(Q167="",0,Q167),0)+IF(C168="Persian",IF(Q168="",0,Q168),0)+IF(C169="Persian",IF(Q169="",0,Q169),0)+IF(C170="Persian",IF(Q170="",0,Q170),0)+IF(C171="Persian",IF(Q171="",0,Q171),0)+IF(C172="Persian",IF(Q172="",0,Q172),0)+IF(C173="Persian",IF(Q173="",0,Q173),0)+IF(C174="Persian",IF(Q174="",0,Q174),0)+IF(C175="Persian",IF(Q175="",0,Q175),0)+IF(C176="Persian",IF(Q176="",0,Q176),0)+IF(C177="Persian",IF(Q177="",0,Q177),0)+IF(C178="Persian",IF(Q178="",0,Q178),0)+IF(C179="Persian",IF(Q179="",0,Q179),0)+IF(C180="Persian",IF(Q180="",0,Q180),0)+IF(C181="Persian",IF(Q181="",0,Q181),0)+IF(C182="Persian",IF(Q182="",0,Q182),0)+IF(C183="Persian",IF(Q183="",0,Q183),0)+IF(C184="Persian",IF(Q184="",0,Q184),0)+IF(C185="Persian",IF(Q185="",0,Q185),0)+IF(C186="Persian",IF(Q186="",0,Q186),0)+IF(C187="Persian",IF(Q187="",0,Q187),0)+IF(C188="Persian",IF(Q188="",0,Q188),0)+IF(C189="Persian",IF(Q189="",0,Q189),0)+IF(C190="Persian",IF(Q190="",0,Q190),0)+IF(C191="Persian",IF(Q191="",0,Q191),0)+IF(C192="Persian",IF(Q192="",0,Q192),0)+IF(C193="Persian",IF(Q193="",0,Q193),0)+IF(C194="Persian",IF(Q194="",0,Q194),0)+IF(C195="Persian",IF(Q195="",0,Q195),0)+IF(C196="Persian",IF(Q196="",0,Q196),0)+IF(C197="Persian",IF(Q197="",0,Q197),0)+IF(C198="Persian",IF(Q198="",0,Q198),0)+IF(C199="Persian",IF(Q199="",0,Q199),0)+IF(C200="Persian",IF(Q200="",0,Q200),0)+IF(C201="Persian",IF(Q201="",0,Q201),0)+IF(C202="Persian",IF(Q202="",0,Q202),0)+IF(C203="Persian",IF(Q203="",0,Q203),0)</f>
        <v>0</v>
      </c>
      <c r="G3" s="65"/>
      <c r="H3" s="52"/>
      <c r="I3" s="104" t="str">
        <f>COUNT(Q6:Q203)&amp;" total articles="</f>
        <v>0 total articles=</v>
      </c>
      <c r="J3" s="111"/>
      <c r="K3" s="66">
        <f>IF(J2=0,0,IF(COUNTA(I6:I203)=COUNTA(F6:F203),SUMIFS(Q6:Q203,F6:F203,"TUMS")/J2,"لطفا مشخصات تمام مقالات نوشته شود"))</f>
        <v>0</v>
      </c>
      <c r="L3" s="66">
        <f>IF(J2=0,0,IF(COUNTA(I6:I203)=COUNTA(G6:G203), SUMIFS(Q6:Q203,G6:G203,"Yes")/J2,"لطفا مشخصات تمام مقالات نوشته شود"))</f>
        <v>0</v>
      </c>
      <c r="M3" s="66">
        <f>IF(J2=0,0,IF(COUNTA(I6:I203)=COUNTA(H6:H203), SUMIFS(Q6:Q203,H6:H203,"Yes")/J2,"لطفا مشخصات تمام مقالات نوشته شود"))</f>
        <v>0</v>
      </c>
      <c r="N3" s="53"/>
      <c r="O3" s="56"/>
      <c r="P3" s="55"/>
      <c r="Q3" s="56"/>
      <c r="R3" s="10"/>
      <c r="S3" s="10"/>
      <c r="T3" s="10"/>
      <c r="U3" s="10"/>
      <c r="V3" s="10"/>
      <c r="W3" s="10"/>
      <c r="X3" s="10"/>
      <c r="Y3" s="10"/>
      <c r="Z3" s="10"/>
    </row>
    <row r="4" spans="1:29" x14ac:dyDescent="0.25">
      <c r="A4" s="38"/>
      <c r="B4" s="46"/>
      <c r="C4" s="38"/>
      <c r="D4" s="38"/>
      <c r="E4" s="38"/>
      <c r="F4" s="38"/>
      <c r="G4" s="38"/>
      <c r="H4" s="38"/>
      <c r="I4" s="105"/>
      <c r="J4" s="67"/>
      <c r="K4" s="68"/>
      <c r="L4" s="68"/>
      <c r="M4" s="69"/>
      <c r="N4" s="68"/>
      <c r="O4" s="68"/>
      <c r="P4" s="70"/>
      <c r="Q4" s="71"/>
      <c r="R4" s="4"/>
      <c r="S4" s="2" t="str">
        <f>L5</f>
        <v>Order in authors</v>
      </c>
      <c r="T4" s="2" t="str">
        <f>K5</f>
        <v>Number of authors</v>
      </c>
      <c r="U4" s="2" t="s">
        <v>4</v>
      </c>
      <c r="V4" s="5" t="s">
        <v>6</v>
      </c>
      <c r="W4" s="9" t="str">
        <f>F5</f>
        <v>Journal affiliation</v>
      </c>
      <c r="X4" s="9" t="str">
        <f>G5</f>
        <v>Memebership in editorial board</v>
      </c>
      <c r="Y4" s="5" t="s">
        <v>16</v>
      </c>
      <c r="Z4" s="6" t="s">
        <v>18</v>
      </c>
    </row>
    <row r="5" spans="1:29" ht="45" x14ac:dyDescent="0.25">
      <c r="A5" s="72" t="s">
        <v>5</v>
      </c>
      <c r="B5" s="47" t="s">
        <v>9</v>
      </c>
      <c r="C5" s="73" t="s">
        <v>6</v>
      </c>
      <c r="D5" s="73" t="s">
        <v>26</v>
      </c>
      <c r="E5" s="73" t="s">
        <v>56</v>
      </c>
      <c r="F5" s="74" t="s">
        <v>27</v>
      </c>
      <c r="G5" s="74" t="s">
        <v>28</v>
      </c>
      <c r="H5" s="74" t="s">
        <v>49</v>
      </c>
      <c r="I5" s="74" t="s">
        <v>74</v>
      </c>
      <c r="J5" s="75" t="s">
        <v>37</v>
      </c>
      <c r="K5" s="75" t="s">
        <v>1</v>
      </c>
      <c r="L5" s="75" t="s">
        <v>2</v>
      </c>
      <c r="M5" s="75" t="s">
        <v>36</v>
      </c>
      <c r="N5" s="75" t="s">
        <v>51</v>
      </c>
      <c r="O5" s="75" t="s">
        <v>48</v>
      </c>
      <c r="P5" s="76" t="s">
        <v>47</v>
      </c>
      <c r="Q5" s="76" t="s">
        <v>3</v>
      </c>
      <c r="R5" s="8"/>
      <c r="S5" s="1">
        <v>1</v>
      </c>
      <c r="T5" s="1">
        <v>1</v>
      </c>
      <c r="U5" s="3">
        <v>0.9</v>
      </c>
      <c r="V5" s="7" t="s">
        <v>8</v>
      </c>
      <c r="W5" s="7" t="s">
        <v>32</v>
      </c>
      <c r="X5" s="7" t="s">
        <v>34</v>
      </c>
      <c r="Y5" s="34" t="s">
        <v>10</v>
      </c>
      <c r="Z5" s="7">
        <v>5</v>
      </c>
      <c r="AB5" t="s">
        <v>6</v>
      </c>
      <c r="AC5" t="s">
        <v>3</v>
      </c>
    </row>
    <row r="6" spans="1:29" s="24" customFormat="1" ht="60" customHeight="1" x14ac:dyDescent="0.25">
      <c r="A6" s="77"/>
      <c r="B6" s="39"/>
      <c r="C6" s="39"/>
      <c r="D6" s="39"/>
      <c r="E6" s="77"/>
      <c r="F6" s="77"/>
      <c r="G6" s="39"/>
      <c r="H6" s="39"/>
      <c r="I6" s="39"/>
      <c r="J6" s="77"/>
      <c r="K6" s="78"/>
      <c r="L6" s="78"/>
      <c r="M6" s="79" t="str">
        <f>IF(ISBLANK(I6),"",IF(I6="ISI",VLOOKUP(I6,$Y$5:$Z$33,2,FALSE)+IF(J6&lt;2,0,FIXED((J6-2)*0.25)), VLOOKUP(I6,$Y$5:$Z$33,2,FALSE)))</f>
        <v/>
      </c>
      <c r="N6" s="80"/>
      <c r="O6" s="80"/>
      <c r="P6" s="81" t="str">
        <f>(IF(ISBLANK(I6),"",IF(COUNT(O6)&gt;0,O6&amp;" x ",IF(I6="ISI",VLOOKUP(I6,$Y$5:$Z$33,2,FALSE)+IF(J6&lt;2,0,FIXED((J6-2)*0.25))&amp;" x ", VLOOKUP(I6,$Y$5:$Z$33,2,FALSE)&amp;" x "))))&amp;IF(OR(ISBLANK(K6),ISBLANK(L6)),"",IF(AND(L6&lt;=1,K6=1),ROUND(100*$U$5,0)&amp;"%",IF(AND(L6&lt;=1,K6=2),ROUND(100*$U$6,0)&amp;"%",IF(AND(L6&lt;=1,K6=3),ROUND(100*$U$7,0)&amp;"%",IF(AND(L6&lt;=1,K6=4),ROUND(100*$U$8,0)&amp;"%",IF(AND(L6&lt;=1,K6=5),ROUND(100*$U$9,0)&amp;"%",IF(AND(L6&lt;=1,K6&lt;10),ROUND(100*$U$10,0)&amp;"%",IF(AND(L6&lt;=1,K6&gt;=10),ROUND(100*$U$11,0)&amp;"%",IF(AND(L6&gt;1,K6=2),ROUND(100*$U$12,0)&amp;"%",IF(AND(L6&gt;1,K6=3),ROUND(100*$U$13,0)&amp;"%",IF(AND(L6&gt;1,K6=4),ROUND(100*$U$14,0)&amp;"%",IF(AND(L6&gt;1,K6=5),ROUND(100*$U$15,0)&amp;"%",IF(AND(L6&gt;1,K6=6),ROUND(100*$U$16,0)&amp;"%",IF(AND(L6&gt;1,K6&lt;9),ROUND(100*$U$17/(K6-1),1)&amp;"%",IF(AND(L6&gt;1,K6=9),ROUND(100*$U$18,1)&amp;"%",IF(AND(L6&gt;1,K6=10),ROUND(100*$U$19,1)&amp;"%",ROUND(100*$U$20/(K6-1),1)&amp;"%"))))))))))))))))&amp;IF(ISBLANK(I6),"","x"&amp;IF(N6="Yes",1.2,"---"))</f>
        <v/>
      </c>
      <c r="Q6" s="107" t="str">
        <f>IF(OR(ISBLANK(K6),ISBLANK(L6),AND(M6="",ISBLANK(O6))),"",VALUE(FIXED(IF(COUNT(O6)&gt;0,IF(N6="Yes",O6*1.2,O6),IF(I6="ISI",IF(N6="Yes",(VLOOKUP(I6,$Y$5:$Z$33,2,FALSE)+IF(J6&lt;2,0,(J6-2)*0.25))*1.2,(VLOOKUP(I6,$Y$5:$Z$33,2,FALSE)+IF(J6&lt;2,0,(J6-2)*0.25))),IF(N6="Yes",(VLOOKUP(I6,$Y$5:$Z$33,2,FALSE))*1.2,VLOOKUP(I6,$Y$5:$Z$33,2,FALSE))))*IF(AND(L6&lt;=1,K6=1),$U$5,IF(AND(L6&lt;=1,K6=2),$U$6,IF(AND(L6&lt;=1,K6=3),$U$7,IF(AND(L6&lt;=1,K6=4),$U$8,IF(AND(L6&lt;=1,K6=5),$U$9,IF(AND(L6&lt;=1,K6&lt;10),$U$10,IF(AND(L6&lt;=1,K6&gt;=10),$U$11,IF(AND(L6&gt;1,K6=2),$U$12,IF(AND(L6&gt;1,K6=3),$U$13,IF(AND(L6&gt;1,K6=4),$U$14,IF(AND(L6&gt;1,K6=5),$U$15,IF(AND(L6&gt;1,K6=6),$U$16,IF(AND(L6&gt;1,K6&lt;9),$U$17/(K6-1),IF(AND(L6&gt;1,K6=9),$U$18,IF(AND(L6&gt;1,K6=10),$U$19,$U$20/(K6-1)))))))))))))))))))</f>
        <v/>
      </c>
      <c r="S6" s="25">
        <v>1</v>
      </c>
      <c r="T6" s="25">
        <v>2</v>
      </c>
      <c r="U6" s="26">
        <v>0.8</v>
      </c>
      <c r="V6" s="27" t="s">
        <v>7</v>
      </c>
      <c r="W6" s="27" t="s">
        <v>33</v>
      </c>
      <c r="X6" s="27" t="s">
        <v>35</v>
      </c>
      <c r="Y6" s="30" t="s">
        <v>11</v>
      </c>
      <c r="Z6" s="27">
        <v>5</v>
      </c>
      <c r="AB6" s="24" t="str">
        <f>"English"</f>
        <v>English</v>
      </c>
      <c r="AC6" s="24" t="s">
        <v>76</v>
      </c>
    </row>
    <row r="7" spans="1:29" s="24" customFormat="1" ht="60" customHeight="1" x14ac:dyDescent="0.25">
      <c r="A7" s="83"/>
      <c r="B7" s="40"/>
      <c r="C7" s="40"/>
      <c r="D7" s="40"/>
      <c r="E7" s="83"/>
      <c r="F7" s="83"/>
      <c r="G7" s="40"/>
      <c r="H7" s="40"/>
      <c r="I7" s="40"/>
      <c r="J7" s="83"/>
      <c r="K7" s="84"/>
      <c r="L7" s="84"/>
      <c r="M7" s="85" t="str">
        <f t="shared" ref="M7:M70" si="0">IF(ISBLANK(I7),"",IF(I7="ISI",VLOOKUP(I7,$Y$5:$Z$33,2,FALSE)+IF(J7&lt;2,0,FIXED((J7-2)*0.25)), VLOOKUP(I7,$Y$5:$Z$33,2,FALSE)))</f>
        <v/>
      </c>
      <c r="N7" s="86"/>
      <c r="O7" s="86"/>
      <c r="P7" s="87" t="str">
        <f t="shared" ref="P7:P70" si="1">(IF(ISBLANK(I7),"",IF(COUNT(O7)&gt;0,O7&amp;" x ",IF(I7="ISI",VLOOKUP(I7,$Y$5:$Z$33,2,FALSE)+IF(J7&lt;2,0,FIXED((J7-2)*0.25))&amp;" x ", VLOOKUP(I7,$Y$5:$Z$33,2,FALSE)&amp;" x "))))&amp;IF(OR(ISBLANK(K7),ISBLANK(L7)),"",IF(AND(L7&lt;=1,K7=1),ROUND(100*$U$5,0)&amp;"%",IF(AND(L7&lt;=1,K7=2),ROUND(100*$U$6,0)&amp;"%",IF(AND(L7&lt;=1,K7=3),ROUND(100*$U$7,0)&amp;"%",IF(AND(L7&lt;=1,K7=4),ROUND(100*$U$8,0)&amp;"%",IF(AND(L7&lt;=1,K7=5),ROUND(100*$U$9,0)&amp;"%",IF(AND(L7&lt;=1,K7&lt;10),ROUND(100*$U$10,0)&amp;"%",IF(AND(L7&lt;=1,K7&gt;=10),ROUND(100*$U$11,0)&amp;"%",IF(AND(L7&gt;1,K7=2),ROUND(100*$U$12,0)&amp;"%",IF(AND(L7&gt;1,K7=3),ROUND(100*$U$13,0)&amp;"%",IF(AND(L7&gt;1,K7=4),ROUND(100*$U$14,0)&amp;"%",IF(AND(L7&gt;1,K7=5),ROUND(100*$U$15,0)&amp;"%",IF(AND(L7&gt;1,K7=6),ROUND(100*$U$16,0)&amp;"%",IF(AND(L7&gt;1,K7&lt;9),ROUND(100*$U$17/(K7-1),1)&amp;"%",IF(AND(L7&gt;1,K7=9),ROUND(100*$U$18,1)&amp;"%",IF(AND(L7&gt;1,K7=10),ROUND(100*$U$19,1)&amp;"%",ROUND(100*$U$20/(K7-1),1)&amp;"%"))))))))))))))))&amp;IF(ISBLANK(I7),"","x"&amp;IF(N7="Yes",1.2,"---"))</f>
        <v/>
      </c>
      <c r="Q7" s="88" t="str">
        <f t="shared" ref="Q7:Q70" si="2">IF(OR(ISBLANK(K7),ISBLANK(L7),AND(M7="",ISBLANK(O7))),"",VALUE(FIXED(IF(COUNT(O7)&gt;0,IF(N7="Yes",O7*1.2,O7),IF(I7="ISI",IF(N7="Yes",(VLOOKUP(I7,$Y$5:$Z$33,2,FALSE)+IF(J7&lt;2,0,(J7-2)*0.25))*1.2,(VLOOKUP(I7,$Y$5:$Z$33,2,FALSE)+IF(J7&lt;2,0,(J7-2)*0.25))),IF(N7="Yes",(VLOOKUP(I7,$Y$5:$Z$33,2,FALSE))*1.2,VLOOKUP(I7,$Y$5:$Z$33,2,FALSE))))*IF(AND(L7&lt;=1,K7=1),$U$5,IF(AND(L7&lt;=1,K7=2),$U$6,IF(AND(L7&lt;=1,K7=3),$U$7,IF(AND(L7&lt;=1,K7=4),$U$8,IF(AND(L7&lt;=1,K7=5),$U$9,IF(AND(L7&lt;=1,K7&lt;10),$U$10,IF(AND(L7&lt;=1,K7&gt;=10),$U$11,IF(AND(L7&gt;1,K7=2),$U$12,IF(AND(L7&gt;1,K7=3),$U$13,IF(AND(L7&gt;1,K7=4),$U$14,IF(AND(L7&gt;1,K7=5),$U$15,IF(AND(L7&gt;1,K7=6),$U$16,IF(AND(L7&gt;1,K7&lt;9),$U$17/(K7-1),IF(AND(L7&gt;1,K7=9),$U$18,IF(AND(L7&gt;1,K7=10),$U$19,$U$20/(K7-1)))))))))))))))))))</f>
        <v/>
      </c>
      <c r="S7" s="25">
        <v>1</v>
      </c>
      <c r="T7" s="25">
        <v>3</v>
      </c>
      <c r="U7" s="26">
        <v>0.7</v>
      </c>
      <c r="V7" s="32"/>
      <c r="W7" s="32"/>
      <c r="X7" s="32"/>
      <c r="Y7" s="30" t="s">
        <v>17</v>
      </c>
      <c r="Z7" s="27">
        <v>4</v>
      </c>
      <c r="AB7" t="s">
        <v>6</v>
      </c>
      <c r="AC7" t="s">
        <v>3</v>
      </c>
    </row>
    <row r="8" spans="1:29" s="24" customFormat="1" ht="60" customHeight="1" x14ac:dyDescent="0.25">
      <c r="A8" s="77"/>
      <c r="B8" s="39"/>
      <c r="C8" s="39"/>
      <c r="D8" s="39"/>
      <c r="E8" s="77"/>
      <c r="F8" s="77"/>
      <c r="G8" s="39"/>
      <c r="H8" s="39"/>
      <c r="I8" s="39"/>
      <c r="J8" s="77"/>
      <c r="K8" s="78"/>
      <c r="L8" s="78"/>
      <c r="M8" s="79" t="str">
        <f t="shared" si="0"/>
        <v/>
      </c>
      <c r="N8" s="80"/>
      <c r="O8" s="80"/>
      <c r="P8" s="81" t="str">
        <f t="shared" si="1"/>
        <v/>
      </c>
      <c r="Q8" s="82" t="str">
        <f t="shared" si="2"/>
        <v/>
      </c>
      <c r="S8" s="25">
        <v>1</v>
      </c>
      <c r="T8" s="25">
        <v>4</v>
      </c>
      <c r="U8" s="26">
        <v>0.6</v>
      </c>
      <c r="V8" s="32"/>
      <c r="W8" s="32"/>
      <c r="X8" s="32"/>
      <c r="Y8" s="30" t="s">
        <v>19</v>
      </c>
      <c r="Z8" s="27">
        <v>3.5</v>
      </c>
      <c r="AB8" s="24" t="str">
        <f>"Persian"</f>
        <v>Persian</v>
      </c>
      <c r="AC8" s="24" t="s">
        <v>76</v>
      </c>
    </row>
    <row r="9" spans="1:29" s="24" customFormat="1" ht="60" customHeight="1" x14ac:dyDescent="0.25">
      <c r="A9" s="83"/>
      <c r="B9" s="40"/>
      <c r="C9" s="40"/>
      <c r="D9" s="40"/>
      <c r="E9" s="83"/>
      <c r="F9" s="83"/>
      <c r="G9" s="40"/>
      <c r="H9" s="40"/>
      <c r="I9" s="40"/>
      <c r="J9" s="83"/>
      <c r="K9" s="84"/>
      <c r="L9" s="84"/>
      <c r="M9" s="85" t="str">
        <f t="shared" si="0"/>
        <v/>
      </c>
      <c r="N9" s="86"/>
      <c r="O9" s="86"/>
      <c r="P9" s="87" t="str">
        <f t="shared" si="1"/>
        <v/>
      </c>
      <c r="Q9" s="88" t="str">
        <f t="shared" si="2"/>
        <v/>
      </c>
      <c r="S9" s="25">
        <v>1</v>
      </c>
      <c r="T9" s="25">
        <v>5</v>
      </c>
      <c r="U9" s="26">
        <v>0.55000000000000004</v>
      </c>
      <c r="V9" s="32"/>
      <c r="W9" s="32"/>
      <c r="X9" s="32"/>
      <c r="Y9" s="30" t="s">
        <v>20</v>
      </c>
      <c r="Z9" s="27">
        <v>3.5</v>
      </c>
    </row>
    <row r="10" spans="1:29" s="24" customFormat="1" ht="60" customHeight="1" x14ac:dyDescent="0.25">
      <c r="A10" s="77"/>
      <c r="B10" s="39"/>
      <c r="C10" s="39"/>
      <c r="D10" s="39"/>
      <c r="E10" s="77"/>
      <c r="F10" s="77"/>
      <c r="G10" s="39"/>
      <c r="H10" s="39"/>
      <c r="I10" s="39"/>
      <c r="J10" s="77"/>
      <c r="K10" s="78"/>
      <c r="L10" s="78"/>
      <c r="M10" s="79" t="str">
        <f t="shared" si="0"/>
        <v/>
      </c>
      <c r="N10" s="80"/>
      <c r="O10" s="80"/>
      <c r="P10" s="81" t="str">
        <f t="shared" si="1"/>
        <v/>
      </c>
      <c r="Q10" s="82" t="str">
        <f t="shared" si="2"/>
        <v/>
      </c>
      <c r="S10" s="25">
        <v>1</v>
      </c>
      <c r="T10" s="25" t="s">
        <v>57</v>
      </c>
      <c r="U10" s="26">
        <v>0.5</v>
      </c>
      <c r="V10" s="32"/>
      <c r="W10" s="32"/>
      <c r="X10" s="32"/>
      <c r="Y10" s="30" t="s">
        <v>21</v>
      </c>
      <c r="Z10" s="27">
        <v>3.5</v>
      </c>
    </row>
    <row r="11" spans="1:29" s="24" customFormat="1" ht="60" customHeight="1" x14ac:dyDescent="0.25">
      <c r="A11" s="83"/>
      <c r="B11" s="40"/>
      <c r="C11" s="40"/>
      <c r="D11" s="40"/>
      <c r="E11" s="83"/>
      <c r="F11" s="83"/>
      <c r="G11" s="40"/>
      <c r="H11" s="40"/>
      <c r="I11" s="40"/>
      <c r="J11" s="83"/>
      <c r="K11" s="84"/>
      <c r="L11" s="84"/>
      <c r="M11" s="85" t="str">
        <f t="shared" si="0"/>
        <v/>
      </c>
      <c r="N11" s="86"/>
      <c r="O11" s="86"/>
      <c r="P11" s="87" t="str">
        <f t="shared" si="1"/>
        <v/>
      </c>
      <c r="Q11" s="88" t="str">
        <f t="shared" si="2"/>
        <v/>
      </c>
      <c r="S11" s="25">
        <v>1</v>
      </c>
      <c r="T11" s="25" t="s">
        <v>58</v>
      </c>
      <c r="U11" s="26">
        <v>0.45</v>
      </c>
      <c r="V11" s="32"/>
      <c r="W11" s="32"/>
      <c r="X11" s="32"/>
      <c r="Y11" s="30" t="s">
        <v>22</v>
      </c>
      <c r="Z11" s="27">
        <v>3.5</v>
      </c>
    </row>
    <row r="12" spans="1:29" s="24" customFormat="1" ht="60" customHeight="1" x14ac:dyDescent="0.25">
      <c r="A12" s="77"/>
      <c r="B12" s="39"/>
      <c r="C12" s="39"/>
      <c r="D12" s="39"/>
      <c r="E12" s="77"/>
      <c r="F12" s="77"/>
      <c r="G12" s="39"/>
      <c r="H12" s="39"/>
      <c r="I12" s="39"/>
      <c r="J12" s="77"/>
      <c r="K12" s="78"/>
      <c r="L12" s="78"/>
      <c r="M12" s="79" t="str">
        <f t="shared" si="0"/>
        <v/>
      </c>
      <c r="N12" s="80"/>
      <c r="O12" s="80"/>
      <c r="P12" s="81" t="str">
        <f t="shared" si="1"/>
        <v/>
      </c>
      <c r="Q12" s="82" t="str">
        <f t="shared" si="2"/>
        <v/>
      </c>
      <c r="S12" s="25" t="s">
        <v>0</v>
      </c>
      <c r="T12" s="25">
        <v>2</v>
      </c>
      <c r="U12" s="26">
        <v>0.55000000000000004</v>
      </c>
      <c r="V12" s="32"/>
      <c r="W12" s="32"/>
      <c r="X12" s="32"/>
      <c r="Y12" s="30" t="s">
        <v>12</v>
      </c>
      <c r="Z12" s="27">
        <v>3</v>
      </c>
    </row>
    <row r="13" spans="1:29" s="24" customFormat="1" ht="60" customHeight="1" x14ac:dyDescent="0.25">
      <c r="A13" s="83"/>
      <c r="B13" s="40"/>
      <c r="C13" s="40"/>
      <c r="D13" s="40"/>
      <c r="E13" s="83"/>
      <c r="F13" s="83"/>
      <c r="G13" s="40"/>
      <c r="H13" s="40"/>
      <c r="I13" s="40"/>
      <c r="J13" s="83"/>
      <c r="K13" s="84"/>
      <c r="L13" s="84"/>
      <c r="M13" s="85" t="str">
        <f t="shared" si="0"/>
        <v/>
      </c>
      <c r="N13" s="86"/>
      <c r="O13" s="86"/>
      <c r="P13" s="87" t="str">
        <f t="shared" si="1"/>
        <v/>
      </c>
      <c r="Q13" s="88" t="str">
        <f t="shared" si="2"/>
        <v/>
      </c>
      <c r="S13" s="25" t="s">
        <v>0</v>
      </c>
      <c r="T13" s="25">
        <v>3</v>
      </c>
      <c r="U13" s="26">
        <v>0.4</v>
      </c>
      <c r="V13" s="32"/>
      <c r="W13" s="32"/>
      <c r="X13" s="32"/>
      <c r="Y13" s="30" t="s">
        <v>13</v>
      </c>
      <c r="Z13" s="27">
        <v>3</v>
      </c>
    </row>
    <row r="14" spans="1:29" s="24" customFormat="1" ht="60" customHeight="1" x14ac:dyDescent="0.25">
      <c r="A14" s="77"/>
      <c r="B14" s="39"/>
      <c r="C14" s="39"/>
      <c r="D14" s="39"/>
      <c r="E14" s="77"/>
      <c r="F14" s="77"/>
      <c r="G14" s="39"/>
      <c r="H14" s="39"/>
      <c r="I14" s="39"/>
      <c r="J14" s="77"/>
      <c r="K14" s="78"/>
      <c r="L14" s="78"/>
      <c r="M14" s="79" t="str">
        <f t="shared" si="0"/>
        <v/>
      </c>
      <c r="N14" s="80"/>
      <c r="O14" s="80"/>
      <c r="P14" s="81" t="str">
        <f t="shared" si="1"/>
        <v/>
      </c>
      <c r="Q14" s="82" t="str">
        <f t="shared" si="2"/>
        <v/>
      </c>
      <c r="S14" s="25" t="s">
        <v>0</v>
      </c>
      <c r="T14" s="25">
        <v>4</v>
      </c>
      <c r="U14" s="26">
        <v>0.35</v>
      </c>
      <c r="V14" s="32"/>
      <c r="W14" s="32"/>
      <c r="X14" s="32"/>
      <c r="Y14" s="30" t="s">
        <v>14</v>
      </c>
      <c r="Z14" s="27">
        <v>2</v>
      </c>
    </row>
    <row r="15" spans="1:29" s="24" customFormat="1" ht="60" customHeight="1" x14ac:dyDescent="0.25">
      <c r="A15" s="83"/>
      <c r="B15" s="40"/>
      <c r="C15" s="40"/>
      <c r="D15" s="40"/>
      <c r="E15" s="83"/>
      <c r="F15" s="83"/>
      <c r="G15" s="40"/>
      <c r="H15" s="40"/>
      <c r="I15" s="40"/>
      <c r="J15" s="83"/>
      <c r="K15" s="84"/>
      <c r="L15" s="84"/>
      <c r="M15" s="85" t="str">
        <f t="shared" si="0"/>
        <v/>
      </c>
      <c r="N15" s="86"/>
      <c r="O15" s="86"/>
      <c r="P15" s="87" t="str">
        <f t="shared" si="1"/>
        <v/>
      </c>
      <c r="Q15" s="88" t="str">
        <f t="shared" si="2"/>
        <v/>
      </c>
      <c r="S15" s="25" t="s">
        <v>0</v>
      </c>
      <c r="T15" s="25">
        <v>5</v>
      </c>
      <c r="U15" s="26">
        <v>0.3</v>
      </c>
      <c r="V15" s="32"/>
      <c r="W15" s="32"/>
      <c r="X15" s="32"/>
      <c r="Y15" s="30" t="s">
        <v>15</v>
      </c>
      <c r="Z15" s="31">
        <v>2</v>
      </c>
    </row>
    <row r="16" spans="1:29" s="24" customFormat="1" ht="60" customHeight="1" x14ac:dyDescent="0.25">
      <c r="A16" s="77"/>
      <c r="B16" s="39"/>
      <c r="C16" s="39"/>
      <c r="D16" s="39"/>
      <c r="E16" s="77"/>
      <c r="F16" s="77"/>
      <c r="G16" s="39"/>
      <c r="H16" s="39"/>
      <c r="I16" s="39"/>
      <c r="J16" s="77"/>
      <c r="K16" s="78"/>
      <c r="L16" s="78"/>
      <c r="M16" s="79" t="str">
        <f t="shared" si="0"/>
        <v/>
      </c>
      <c r="N16" s="80"/>
      <c r="O16" s="80"/>
      <c r="P16" s="81" t="str">
        <f t="shared" si="1"/>
        <v/>
      </c>
      <c r="Q16" s="82" t="str">
        <f t="shared" si="2"/>
        <v/>
      </c>
      <c r="S16" s="25" t="s">
        <v>0</v>
      </c>
      <c r="T16" s="25">
        <v>6</v>
      </c>
      <c r="U16" s="26">
        <v>0.25</v>
      </c>
      <c r="V16" s="32"/>
      <c r="W16" s="32"/>
      <c r="X16" s="32"/>
      <c r="Y16" s="30" t="s">
        <v>54</v>
      </c>
      <c r="Z16" s="31">
        <v>3</v>
      </c>
    </row>
    <row r="17" spans="1:26" s="24" customFormat="1" ht="60" customHeight="1" x14ac:dyDescent="0.25">
      <c r="A17" s="83"/>
      <c r="B17" s="40"/>
      <c r="C17" s="40"/>
      <c r="D17" s="40"/>
      <c r="E17" s="83"/>
      <c r="F17" s="83"/>
      <c r="G17" s="40"/>
      <c r="H17" s="40"/>
      <c r="I17" s="40"/>
      <c r="J17" s="83"/>
      <c r="K17" s="84"/>
      <c r="L17" s="84"/>
      <c r="M17" s="85" t="str">
        <f t="shared" si="0"/>
        <v/>
      </c>
      <c r="N17" s="86"/>
      <c r="O17" s="86"/>
      <c r="P17" s="87" t="str">
        <f t="shared" si="1"/>
        <v/>
      </c>
      <c r="Q17" s="88" t="str">
        <f t="shared" si="2"/>
        <v/>
      </c>
      <c r="S17" s="25" t="s">
        <v>0</v>
      </c>
      <c r="T17" s="25" t="s">
        <v>75</v>
      </c>
      <c r="U17" s="26">
        <f>1.8-0.5</f>
        <v>1.3</v>
      </c>
      <c r="V17" s="33"/>
      <c r="W17" s="33"/>
      <c r="X17" s="33"/>
      <c r="Y17" s="30" t="s">
        <v>55</v>
      </c>
      <c r="Z17" s="31">
        <v>1.5</v>
      </c>
    </row>
    <row r="18" spans="1:26" s="24" customFormat="1" ht="60" customHeight="1" x14ac:dyDescent="0.25">
      <c r="A18" s="77"/>
      <c r="B18" s="39"/>
      <c r="C18" s="39"/>
      <c r="D18" s="39"/>
      <c r="E18" s="77"/>
      <c r="F18" s="77"/>
      <c r="G18" s="39"/>
      <c r="H18" s="39"/>
      <c r="I18" s="39"/>
      <c r="J18" s="77"/>
      <c r="K18" s="78"/>
      <c r="L18" s="78"/>
      <c r="M18" s="79" t="str">
        <f t="shared" si="0"/>
        <v/>
      </c>
      <c r="N18" s="80"/>
      <c r="O18" s="80"/>
      <c r="P18" s="81" t="str">
        <f t="shared" si="1"/>
        <v/>
      </c>
      <c r="Q18" s="82" t="str">
        <f t="shared" si="2"/>
        <v/>
      </c>
      <c r="S18" s="25" t="s">
        <v>0</v>
      </c>
      <c r="T18" s="35">
        <v>9</v>
      </c>
      <c r="U18" s="36">
        <v>0.17199999999999999</v>
      </c>
      <c r="V18" s="33"/>
      <c r="W18" s="33"/>
      <c r="X18" s="33"/>
      <c r="Y18" s="30" t="s">
        <v>52</v>
      </c>
      <c r="Z18" s="31">
        <v>1</v>
      </c>
    </row>
    <row r="19" spans="1:26" s="24" customFormat="1" ht="60" customHeight="1" x14ac:dyDescent="0.25">
      <c r="A19" s="83"/>
      <c r="B19" s="40"/>
      <c r="C19" s="40"/>
      <c r="D19" s="40"/>
      <c r="E19" s="83"/>
      <c r="F19" s="83"/>
      <c r="G19" s="40"/>
      <c r="H19" s="40"/>
      <c r="I19" s="40"/>
      <c r="J19" s="83"/>
      <c r="K19" s="84"/>
      <c r="L19" s="84"/>
      <c r="M19" s="85" t="str">
        <f t="shared" si="0"/>
        <v/>
      </c>
      <c r="N19" s="86"/>
      <c r="O19" s="86"/>
      <c r="P19" s="87" t="str">
        <f t="shared" si="1"/>
        <v/>
      </c>
      <c r="Q19" s="88" t="str">
        <f t="shared" si="2"/>
        <v/>
      </c>
      <c r="S19" s="25" t="s">
        <v>0</v>
      </c>
      <c r="T19" s="35">
        <v>10</v>
      </c>
      <c r="U19" s="36">
        <v>0.16300000000000001</v>
      </c>
      <c r="V19" s="33"/>
      <c r="W19" s="33"/>
      <c r="X19" s="33"/>
      <c r="Y19" s="30" t="s">
        <v>53</v>
      </c>
      <c r="Z19" s="31">
        <v>0.5</v>
      </c>
    </row>
    <row r="20" spans="1:26" s="24" customFormat="1" ht="60" customHeight="1" x14ac:dyDescent="0.25">
      <c r="A20" s="77"/>
      <c r="B20" s="39"/>
      <c r="C20" s="39"/>
      <c r="D20" s="39"/>
      <c r="E20" s="77"/>
      <c r="F20" s="77"/>
      <c r="G20" s="39"/>
      <c r="H20" s="39"/>
      <c r="I20" s="39"/>
      <c r="J20" s="77"/>
      <c r="K20" s="78"/>
      <c r="L20" s="78"/>
      <c r="M20" s="79" t="str">
        <f t="shared" si="0"/>
        <v/>
      </c>
      <c r="N20" s="80"/>
      <c r="O20" s="80"/>
      <c r="P20" s="81" t="str">
        <f t="shared" si="1"/>
        <v/>
      </c>
      <c r="Q20" s="82" t="str">
        <f t="shared" si="2"/>
        <v/>
      </c>
      <c r="S20" s="25" t="s">
        <v>0</v>
      </c>
      <c r="T20" s="25" t="s">
        <v>58</v>
      </c>
      <c r="U20" s="26">
        <f>2-0.45</f>
        <v>1.55</v>
      </c>
      <c r="V20" s="33"/>
      <c r="W20" s="33"/>
      <c r="X20" s="33"/>
      <c r="Y20" s="30" t="s">
        <v>71</v>
      </c>
      <c r="Z20" s="31">
        <v>1.5</v>
      </c>
    </row>
    <row r="21" spans="1:26" s="24" customFormat="1" ht="60" customHeight="1" x14ac:dyDescent="0.25">
      <c r="A21" s="83"/>
      <c r="B21" s="40"/>
      <c r="C21" s="40"/>
      <c r="D21" s="40"/>
      <c r="E21" s="83"/>
      <c r="F21" s="83"/>
      <c r="G21" s="40"/>
      <c r="H21" s="40"/>
      <c r="I21" s="40"/>
      <c r="J21" s="83"/>
      <c r="K21" s="84"/>
      <c r="L21" s="84"/>
      <c r="M21" s="85" t="str">
        <f t="shared" si="0"/>
        <v/>
      </c>
      <c r="N21" s="86"/>
      <c r="O21" s="86"/>
      <c r="P21" s="87" t="str">
        <f t="shared" si="1"/>
        <v/>
      </c>
      <c r="Q21" s="88" t="str">
        <f t="shared" si="2"/>
        <v/>
      </c>
      <c r="V21" s="33"/>
      <c r="W21" s="33"/>
      <c r="X21" s="33"/>
      <c r="Y21" s="30" t="s">
        <v>72</v>
      </c>
      <c r="Z21" s="31">
        <v>1</v>
      </c>
    </row>
    <row r="22" spans="1:26" s="24" customFormat="1" ht="60" customHeight="1" x14ac:dyDescent="0.25">
      <c r="A22" s="77"/>
      <c r="B22" s="39"/>
      <c r="C22" s="39"/>
      <c r="D22" s="39"/>
      <c r="E22" s="77"/>
      <c r="F22" s="77"/>
      <c r="G22" s="39"/>
      <c r="H22" s="39"/>
      <c r="I22" s="39"/>
      <c r="J22" s="77"/>
      <c r="K22" s="78"/>
      <c r="L22" s="78"/>
      <c r="M22" s="79" t="str">
        <f t="shared" si="0"/>
        <v/>
      </c>
      <c r="N22" s="80"/>
      <c r="O22" s="80"/>
      <c r="P22" s="81" t="str">
        <f t="shared" si="1"/>
        <v/>
      </c>
      <c r="Q22" s="82" t="str">
        <f t="shared" si="2"/>
        <v/>
      </c>
      <c r="V22" s="33"/>
      <c r="W22" s="33"/>
      <c r="X22" s="33"/>
      <c r="Y22" s="30" t="s">
        <v>59</v>
      </c>
      <c r="Z22" s="31">
        <v>3</v>
      </c>
    </row>
    <row r="23" spans="1:26" s="24" customFormat="1" ht="60" customHeight="1" x14ac:dyDescent="0.25">
      <c r="A23" s="83"/>
      <c r="B23" s="40"/>
      <c r="C23" s="40"/>
      <c r="D23" s="40"/>
      <c r="E23" s="83"/>
      <c r="F23" s="83"/>
      <c r="G23" s="40"/>
      <c r="H23" s="40"/>
      <c r="I23" s="40"/>
      <c r="J23" s="83"/>
      <c r="K23" s="84"/>
      <c r="L23" s="84"/>
      <c r="M23" s="85" t="str">
        <f t="shared" si="0"/>
        <v/>
      </c>
      <c r="N23" s="86"/>
      <c r="O23" s="86"/>
      <c r="P23" s="87" t="str">
        <f t="shared" si="1"/>
        <v/>
      </c>
      <c r="Q23" s="88" t="str">
        <f t="shared" si="2"/>
        <v/>
      </c>
      <c r="V23" s="33"/>
      <c r="W23" s="33"/>
      <c r="X23" s="33"/>
      <c r="Y23" s="30" t="s">
        <v>60</v>
      </c>
      <c r="Z23" s="31">
        <v>5</v>
      </c>
    </row>
    <row r="24" spans="1:26" s="24" customFormat="1" ht="60" customHeight="1" x14ac:dyDescent="0.25">
      <c r="A24" s="77"/>
      <c r="B24" s="39"/>
      <c r="C24" s="39"/>
      <c r="D24" s="39"/>
      <c r="E24" s="77"/>
      <c r="F24" s="77"/>
      <c r="G24" s="39"/>
      <c r="H24" s="39"/>
      <c r="I24" s="39"/>
      <c r="J24" s="77"/>
      <c r="K24" s="78"/>
      <c r="L24" s="78"/>
      <c r="M24" s="79" t="str">
        <f t="shared" si="0"/>
        <v/>
      </c>
      <c r="N24" s="80"/>
      <c r="O24" s="80"/>
      <c r="P24" s="81" t="str">
        <f t="shared" si="1"/>
        <v/>
      </c>
      <c r="Q24" s="82" t="str">
        <f t="shared" si="2"/>
        <v/>
      </c>
      <c r="V24" s="33"/>
      <c r="W24" s="33"/>
      <c r="X24" s="33"/>
      <c r="Y24" s="30" t="s">
        <v>61</v>
      </c>
      <c r="Z24" s="37" t="s">
        <v>73</v>
      </c>
    </row>
    <row r="25" spans="1:26" s="24" customFormat="1" ht="60" customHeight="1" x14ac:dyDescent="0.25">
      <c r="A25" s="83"/>
      <c r="B25" s="40"/>
      <c r="C25" s="40"/>
      <c r="D25" s="40"/>
      <c r="E25" s="83"/>
      <c r="F25" s="83"/>
      <c r="G25" s="40"/>
      <c r="H25" s="40"/>
      <c r="I25" s="40"/>
      <c r="J25" s="83"/>
      <c r="K25" s="84"/>
      <c r="L25" s="84"/>
      <c r="M25" s="85" t="str">
        <f t="shared" si="0"/>
        <v/>
      </c>
      <c r="N25" s="86"/>
      <c r="O25" s="86"/>
      <c r="P25" s="87" t="str">
        <f t="shared" si="1"/>
        <v/>
      </c>
      <c r="Q25" s="88" t="str">
        <f t="shared" si="2"/>
        <v/>
      </c>
      <c r="V25" s="33"/>
      <c r="W25" s="33"/>
      <c r="X25" s="33"/>
      <c r="Y25" s="30" t="s">
        <v>62</v>
      </c>
      <c r="Z25" s="31">
        <v>2.5</v>
      </c>
    </row>
    <row r="26" spans="1:26" s="24" customFormat="1" ht="60" customHeight="1" x14ac:dyDescent="0.25">
      <c r="A26" s="77"/>
      <c r="B26" s="39"/>
      <c r="C26" s="39"/>
      <c r="D26" s="39"/>
      <c r="E26" s="77"/>
      <c r="F26" s="77"/>
      <c r="G26" s="39"/>
      <c r="H26" s="39"/>
      <c r="I26" s="39"/>
      <c r="J26" s="77"/>
      <c r="K26" s="78"/>
      <c r="L26" s="78"/>
      <c r="M26" s="79" t="str">
        <f t="shared" si="0"/>
        <v/>
      </c>
      <c r="N26" s="80"/>
      <c r="O26" s="80"/>
      <c r="P26" s="81" t="str">
        <f t="shared" si="1"/>
        <v/>
      </c>
      <c r="Q26" s="82" t="str">
        <f t="shared" si="2"/>
        <v/>
      </c>
      <c r="V26" s="33"/>
      <c r="W26" s="33"/>
      <c r="X26" s="33"/>
      <c r="Y26" s="30" t="s">
        <v>63</v>
      </c>
      <c r="Z26" s="31">
        <v>3</v>
      </c>
    </row>
    <row r="27" spans="1:26" s="24" customFormat="1" ht="60" customHeight="1" x14ac:dyDescent="0.25">
      <c r="A27" s="83"/>
      <c r="B27" s="40"/>
      <c r="C27" s="40"/>
      <c r="D27" s="40"/>
      <c r="E27" s="83"/>
      <c r="F27" s="83"/>
      <c r="G27" s="40"/>
      <c r="H27" s="40"/>
      <c r="I27" s="40"/>
      <c r="J27" s="83"/>
      <c r="K27" s="84"/>
      <c r="L27" s="84"/>
      <c r="M27" s="85" t="str">
        <f t="shared" si="0"/>
        <v/>
      </c>
      <c r="N27" s="86"/>
      <c r="O27" s="86"/>
      <c r="P27" s="87" t="str">
        <f t="shared" si="1"/>
        <v/>
      </c>
      <c r="Q27" s="88" t="str">
        <f t="shared" si="2"/>
        <v/>
      </c>
      <c r="Y27" s="30" t="s">
        <v>64</v>
      </c>
      <c r="Z27" s="31">
        <v>3.5</v>
      </c>
    </row>
    <row r="28" spans="1:26" s="24" customFormat="1" ht="60" customHeight="1" x14ac:dyDescent="0.25">
      <c r="A28" s="77"/>
      <c r="B28" s="39"/>
      <c r="C28" s="39"/>
      <c r="D28" s="39"/>
      <c r="E28" s="77"/>
      <c r="F28" s="77"/>
      <c r="G28" s="39"/>
      <c r="H28" s="39"/>
      <c r="I28" s="39"/>
      <c r="J28" s="77"/>
      <c r="K28" s="78"/>
      <c r="L28" s="78"/>
      <c r="M28" s="79" t="str">
        <f t="shared" si="0"/>
        <v/>
      </c>
      <c r="N28" s="80"/>
      <c r="O28" s="80"/>
      <c r="P28" s="81" t="str">
        <f t="shared" si="1"/>
        <v/>
      </c>
      <c r="Q28" s="82" t="str">
        <f t="shared" si="2"/>
        <v/>
      </c>
      <c r="Y28" s="30" t="s">
        <v>65</v>
      </c>
      <c r="Z28" s="28">
        <v>2</v>
      </c>
    </row>
    <row r="29" spans="1:26" s="24" customFormat="1" ht="60" customHeight="1" x14ac:dyDescent="0.25">
      <c r="A29" s="83"/>
      <c r="B29" s="40"/>
      <c r="C29" s="40"/>
      <c r="D29" s="40"/>
      <c r="E29" s="83"/>
      <c r="F29" s="83"/>
      <c r="G29" s="40"/>
      <c r="H29" s="40"/>
      <c r="I29" s="40"/>
      <c r="J29" s="83"/>
      <c r="K29" s="84"/>
      <c r="L29" s="84"/>
      <c r="M29" s="85" t="str">
        <f t="shared" si="0"/>
        <v/>
      </c>
      <c r="N29" s="86"/>
      <c r="O29" s="86"/>
      <c r="P29" s="87" t="str">
        <f t="shared" si="1"/>
        <v/>
      </c>
      <c r="Q29" s="88" t="str">
        <f t="shared" si="2"/>
        <v/>
      </c>
      <c r="Y29" s="30" t="s">
        <v>66</v>
      </c>
      <c r="Z29" s="28">
        <v>2.5</v>
      </c>
    </row>
    <row r="30" spans="1:26" s="24" customFormat="1" ht="60" customHeight="1" x14ac:dyDescent="0.25">
      <c r="A30" s="77"/>
      <c r="B30" s="39"/>
      <c r="C30" s="39"/>
      <c r="D30" s="39"/>
      <c r="E30" s="77"/>
      <c r="F30" s="77"/>
      <c r="G30" s="39"/>
      <c r="H30" s="39"/>
      <c r="I30" s="39"/>
      <c r="J30" s="77"/>
      <c r="K30" s="78"/>
      <c r="L30" s="78"/>
      <c r="M30" s="79" t="str">
        <f t="shared" si="0"/>
        <v/>
      </c>
      <c r="N30" s="80"/>
      <c r="O30" s="80"/>
      <c r="P30" s="81" t="str">
        <f t="shared" si="1"/>
        <v/>
      </c>
      <c r="Q30" s="82" t="str">
        <f t="shared" si="2"/>
        <v/>
      </c>
      <c r="Y30" s="30" t="s">
        <v>67</v>
      </c>
      <c r="Z30" s="28">
        <v>3</v>
      </c>
    </row>
    <row r="31" spans="1:26" s="24" customFormat="1" ht="60" customHeight="1" x14ac:dyDescent="0.25">
      <c r="A31" s="83"/>
      <c r="B31" s="40"/>
      <c r="C31" s="40"/>
      <c r="D31" s="40"/>
      <c r="E31" s="83"/>
      <c r="F31" s="83"/>
      <c r="G31" s="40"/>
      <c r="H31" s="40"/>
      <c r="I31" s="40"/>
      <c r="J31" s="83"/>
      <c r="K31" s="84"/>
      <c r="L31" s="84"/>
      <c r="M31" s="85" t="str">
        <f t="shared" si="0"/>
        <v/>
      </c>
      <c r="N31" s="86"/>
      <c r="O31" s="86"/>
      <c r="P31" s="87" t="str">
        <f t="shared" si="1"/>
        <v/>
      </c>
      <c r="Q31" s="88" t="str">
        <f t="shared" si="2"/>
        <v/>
      </c>
      <c r="Y31" s="30" t="s">
        <v>68</v>
      </c>
      <c r="Z31" s="28">
        <v>1</v>
      </c>
    </row>
    <row r="32" spans="1:26" s="24" customFormat="1" ht="60" customHeight="1" x14ac:dyDescent="0.25">
      <c r="A32" s="77"/>
      <c r="B32" s="39"/>
      <c r="C32" s="39"/>
      <c r="D32" s="39"/>
      <c r="E32" s="77"/>
      <c r="F32" s="77"/>
      <c r="G32" s="39"/>
      <c r="H32" s="39"/>
      <c r="I32" s="39"/>
      <c r="J32" s="77"/>
      <c r="K32" s="78"/>
      <c r="L32" s="78"/>
      <c r="M32" s="79" t="str">
        <f t="shared" si="0"/>
        <v/>
      </c>
      <c r="N32" s="80"/>
      <c r="O32" s="80"/>
      <c r="P32" s="81" t="str">
        <f t="shared" si="1"/>
        <v/>
      </c>
      <c r="Q32" s="82" t="str">
        <f t="shared" si="2"/>
        <v/>
      </c>
      <c r="Y32" s="30" t="s">
        <v>69</v>
      </c>
      <c r="Z32" s="28">
        <v>1.5</v>
      </c>
    </row>
    <row r="33" spans="1:26" s="24" customFormat="1" ht="60" customHeight="1" x14ac:dyDescent="0.25">
      <c r="A33" s="83"/>
      <c r="B33" s="40"/>
      <c r="C33" s="40"/>
      <c r="D33" s="40"/>
      <c r="E33" s="83"/>
      <c r="F33" s="83"/>
      <c r="G33" s="40"/>
      <c r="H33" s="40"/>
      <c r="I33" s="40"/>
      <c r="J33" s="83"/>
      <c r="K33" s="84"/>
      <c r="L33" s="84"/>
      <c r="M33" s="85" t="str">
        <f t="shared" si="0"/>
        <v/>
      </c>
      <c r="N33" s="86"/>
      <c r="O33" s="86"/>
      <c r="P33" s="87" t="str">
        <f t="shared" si="1"/>
        <v/>
      </c>
      <c r="Q33" s="88" t="str">
        <f t="shared" si="2"/>
        <v/>
      </c>
      <c r="Y33" s="30" t="s">
        <v>70</v>
      </c>
      <c r="Z33" s="28">
        <v>2</v>
      </c>
    </row>
    <row r="34" spans="1:26" s="24" customFormat="1" ht="60" customHeight="1" x14ac:dyDescent="0.25">
      <c r="A34" s="77"/>
      <c r="B34" s="39"/>
      <c r="C34" s="39"/>
      <c r="D34" s="39"/>
      <c r="E34" s="77"/>
      <c r="F34" s="77"/>
      <c r="G34" s="39"/>
      <c r="H34" s="39"/>
      <c r="I34" s="39"/>
      <c r="J34" s="77"/>
      <c r="K34" s="78"/>
      <c r="L34" s="78"/>
      <c r="M34" s="79" t="str">
        <f t="shared" si="0"/>
        <v/>
      </c>
      <c r="N34" s="80"/>
      <c r="O34" s="80"/>
      <c r="P34" s="81" t="str">
        <f t="shared" si="1"/>
        <v/>
      </c>
      <c r="Q34" s="82" t="str">
        <f t="shared" si="2"/>
        <v/>
      </c>
    </row>
    <row r="35" spans="1:26" s="24" customFormat="1" ht="60" customHeight="1" x14ac:dyDescent="0.25">
      <c r="A35" s="83"/>
      <c r="B35" s="40"/>
      <c r="C35" s="40"/>
      <c r="D35" s="40"/>
      <c r="E35" s="83"/>
      <c r="F35" s="83"/>
      <c r="G35" s="40"/>
      <c r="H35" s="40"/>
      <c r="I35" s="40"/>
      <c r="J35" s="83"/>
      <c r="K35" s="84"/>
      <c r="L35" s="84"/>
      <c r="M35" s="85" t="str">
        <f t="shared" si="0"/>
        <v/>
      </c>
      <c r="N35" s="86"/>
      <c r="O35" s="86"/>
      <c r="P35" s="87" t="str">
        <f t="shared" si="1"/>
        <v/>
      </c>
      <c r="Q35" s="88" t="str">
        <f t="shared" si="2"/>
        <v/>
      </c>
    </row>
    <row r="36" spans="1:26" s="24" customFormat="1" ht="60" customHeight="1" x14ac:dyDescent="0.25">
      <c r="A36" s="77"/>
      <c r="B36" s="39"/>
      <c r="C36" s="39"/>
      <c r="D36" s="39"/>
      <c r="E36" s="77"/>
      <c r="F36" s="77"/>
      <c r="G36" s="39"/>
      <c r="H36" s="39"/>
      <c r="I36" s="39"/>
      <c r="J36" s="77"/>
      <c r="K36" s="78"/>
      <c r="L36" s="78"/>
      <c r="M36" s="79" t="str">
        <f t="shared" si="0"/>
        <v/>
      </c>
      <c r="N36" s="80"/>
      <c r="O36" s="80"/>
      <c r="P36" s="81" t="str">
        <f t="shared" si="1"/>
        <v/>
      </c>
      <c r="Q36" s="82" t="str">
        <f t="shared" si="2"/>
        <v/>
      </c>
    </row>
    <row r="37" spans="1:26" s="24" customFormat="1" ht="60" customHeight="1" x14ac:dyDescent="0.25">
      <c r="A37" s="83"/>
      <c r="B37" s="40"/>
      <c r="C37" s="40"/>
      <c r="D37" s="40"/>
      <c r="E37" s="83"/>
      <c r="F37" s="83"/>
      <c r="G37" s="40"/>
      <c r="H37" s="40"/>
      <c r="I37" s="40"/>
      <c r="J37" s="83"/>
      <c r="K37" s="84"/>
      <c r="L37" s="84"/>
      <c r="M37" s="85" t="str">
        <f t="shared" si="0"/>
        <v/>
      </c>
      <c r="N37" s="86"/>
      <c r="O37" s="86"/>
      <c r="P37" s="87" t="str">
        <f t="shared" si="1"/>
        <v/>
      </c>
      <c r="Q37" s="88" t="str">
        <f t="shared" si="2"/>
        <v/>
      </c>
    </row>
    <row r="38" spans="1:26" s="24" customFormat="1" ht="60" customHeight="1" x14ac:dyDescent="0.25">
      <c r="A38" s="77"/>
      <c r="B38" s="39"/>
      <c r="C38" s="39"/>
      <c r="D38" s="39"/>
      <c r="E38" s="77"/>
      <c r="F38" s="77"/>
      <c r="G38" s="39"/>
      <c r="H38" s="39"/>
      <c r="I38" s="39"/>
      <c r="J38" s="77"/>
      <c r="K38" s="78"/>
      <c r="L38" s="78"/>
      <c r="M38" s="79" t="str">
        <f t="shared" si="0"/>
        <v/>
      </c>
      <c r="N38" s="80"/>
      <c r="O38" s="80"/>
      <c r="P38" s="81" t="str">
        <f t="shared" si="1"/>
        <v/>
      </c>
      <c r="Q38" s="82" t="str">
        <f t="shared" si="2"/>
        <v/>
      </c>
    </row>
    <row r="39" spans="1:26" s="24" customFormat="1" ht="60" customHeight="1" x14ac:dyDescent="0.25">
      <c r="A39" s="83"/>
      <c r="B39" s="40"/>
      <c r="C39" s="40"/>
      <c r="D39" s="40"/>
      <c r="E39" s="83"/>
      <c r="F39" s="83"/>
      <c r="G39" s="40"/>
      <c r="H39" s="40"/>
      <c r="I39" s="40"/>
      <c r="J39" s="83"/>
      <c r="K39" s="84"/>
      <c r="L39" s="84"/>
      <c r="M39" s="85" t="str">
        <f t="shared" si="0"/>
        <v/>
      </c>
      <c r="N39" s="86"/>
      <c r="O39" s="86"/>
      <c r="P39" s="87" t="str">
        <f t="shared" si="1"/>
        <v/>
      </c>
      <c r="Q39" s="88" t="str">
        <f t="shared" si="2"/>
        <v/>
      </c>
    </row>
    <row r="40" spans="1:26" s="24" customFormat="1" ht="60" customHeight="1" x14ac:dyDescent="0.25">
      <c r="A40" s="77"/>
      <c r="B40" s="39"/>
      <c r="C40" s="39"/>
      <c r="D40" s="39"/>
      <c r="E40" s="77"/>
      <c r="F40" s="77"/>
      <c r="G40" s="39"/>
      <c r="H40" s="39"/>
      <c r="I40" s="39"/>
      <c r="J40" s="77"/>
      <c r="K40" s="78"/>
      <c r="L40" s="78"/>
      <c r="M40" s="79" t="str">
        <f t="shared" si="0"/>
        <v/>
      </c>
      <c r="N40" s="80"/>
      <c r="O40" s="80"/>
      <c r="P40" s="81" t="str">
        <f t="shared" si="1"/>
        <v/>
      </c>
      <c r="Q40" s="82" t="str">
        <f t="shared" si="2"/>
        <v/>
      </c>
    </row>
    <row r="41" spans="1:26" s="24" customFormat="1" ht="60" customHeight="1" x14ac:dyDescent="0.25">
      <c r="A41" s="83"/>
      <c r="B41" s="40"/>
      <c r="C41" s="40"/>
      <c r="D41" s="40"/>
      <c r="E41" s="83"/>
      <c r="F41" s="83"/>
      <c r="G41" s="40"/>
      <c r="H41" s="40"/>
      <c r="I41" s="40"/>
      <c r="J41" s="83"/>
      <c r="K41" s="84"/>
      <c r="L41" s="84"/>
      <c r="M41" s="85" t="str">
        <f t="shared" si="0"/>
        <v/>
      </c>
      <c r="N41" s="86"/>
      <c r="O41" s="86"/>
      <c r="P41" s="87" t="str">
        <f t="shared" si="1"/>
        <v/>
      </c>
      <c r="Q41" s="88" t="str">
        <f t="shared" si="2"/>
        <v/>
      </c>
    </row>
    <row r="42" spans="1:26" s="24" customFormat="1" ht="60" customHeight="1" x14ac:dyDescent="0.25">
      <c r="A42" s="77"/>
      <c r="B42" s="39"/>
      <c r="C42" s="39"/>
      <c r="D42" s="39"/>
      <c r="E42" s="77"/>
      <c r="F42" s="77"/>
      <c r="G42" s="39"/>
      <c r="H42" s="39"/>
      <c r="I42" s="39"/>
      <c r="J42" s="77"/>
      <c r="K42" s="78"/>
      <c r="L42" s="78"/>
      <c r="M42" s="79" t="str">
        <f t="shared" si="0"/>
        <v/>
      </c>
      <c r="N42" s="80"/>
      <c r="O42" s="80"/>
      <c r="P42" s="81" t="str">
        <f t="shared" si="1"/>
        <v/>
      </c>
      <c r="Q42" s="82" t="str">
        <f t="shared" si="2"/>
        <v/>
      </c>
    </row>
    <row r="43" spans="1:26" s="24" customFormat="1" ht="60" customHeight="1" x14ac:dyDescent="0.25">
      <c r="A43" s="83"/>
      <c r="B43" s="40"/>
      <c r="C43" s="40"/>
      <c r="D43" s="40"/>
      <c r="E43" s="83"/>
      <c r="F43" s="83"/>
      <c r="G43" s="40"/>
      <c r="H43" s="40"/>
      <c r="I43" s="40"/>
      <c r="J43" s="83"/>
      <c r="K43" s="84"/>
      <c r="L43" s="84"/>
      <c r="M43" s="85" t="str">
        <f t="shared" si="0"/>
        <v/>
      </c>
      <c r="N43" s="86"/>
      <c r="O43" s="86"/>
      <c r="P43" s="87" t="str">
        <f t="shared" si="1"/>
        <v/>
      </c>
      <c r="Q43" s="88" t="str">
        <f t="shared" si="2"/>
        <v/>
      </c>
    </row>
    <row r="44" spans="1:26" s="24" customFormat="1" ht="60" customHeight="1" x14ac:dyDescent="0.25">
      <c r="A44" s="77"/>
      <c r="B44" s="39"/>
      <c r="C44" s="39"/>
      <c r="D44" s="39"/>
      <c r="E44" s="77"/>
      <c r="F44" s="77"/>
      <c r="G44" s="39"/>
      <c r="H44" s="39"/>
      <c r="I44" s="39"/>
      <c r="J44" s="77"/>
      <c r="K44" s="78"/>
      <c r="L44" s="78"/>
      <c r="M44" s="79" t="str">
        <f t="shared" si="0"/>
        <v/>
      </c>
      <c r="N44" s="80"/>
      <c r="O44" s="80"/>
      <c r="P44" s="81" t="str">
        <f t="shared" si="1"/>
        <v/>
      </c>
      <c r="Q44" s="82" t="str">
        <f t="shared" si="2"/>
        <v/>
      </c>
    </row>
    <row r="45" spans="1:26" s="24" customFormat="1" ht="60" customHeight="1" x14ac:dyDescent="0.25">
      <c r="A45" s="83"/>
      <c r="B45" s="40"/>
      <c r="C45" s="40"/>
      <c r="D45" s="40"/>
      <c r="E45" s="83"/>
      <c r="F45" s="83"/>
      <c r="G45" s="40"/>
      <c r="H45" s="40"/>
      <c r="I45" s="40"/>
      <c r="J45" s="83"/>
      <c r="K45" s="84"/>
      <c r="L45" s="84"/>
      <c r="M45" s="85" t="str">
        <f t="shared" si="0"/>
        <v/>
      </c>
      <c r="N45" s="86"/>
      <c r="O45" s="86"/>
      <c r="P45" s="87" t="str">
        <f t="shared" si="1"/>
        <v/>
      </c>
      <c r="Q45" s="88" t="str">
        <f t="shared" si="2"/>
        <v/>
      </c>
    </row>
    <row r="46" spans="1:26" s="24" customFormat="1" ht="60" customHeight="1" x14ac:dyDescent="0.25">
      <c r="A46" s="77"/>
      <c r="B46" s="39"/>
      <c r="C46" s="39"/>
      <c r="D46" s="39"/>
      <c r="E46" s="77"/>
      <c r="F46" s="77"/>
      <c r="G46" s="39"/>
      <c r="H46" s="39"/>
      <c r="I46" s="39"/>
      <c r="J46" s="77"/>
      <c r="K46" s="78"/>
      <c r="L46" s="78"/>
      <c r="M46" s="79" t="str">
        <f t="shared" si="0"/>
        <v/>
      </c>
      <c r="N46" s="80"/>
      <c r="O46" s="80"/>
      <c r="P46" s="81" t="str">
        <f t="shared" si="1"/>
        <v/>
      </c>
      <c r="Q46" s="82" t="str">
        <f t="shared" si="2"/>
        <v/>
      </c>
    </row>
    <row r="47" spans="1:26" s="24" customFormat="1" ht="60" customHeight="1" x14ac:dyDescent="0.25">
      <c r="A47" s="83"/>
      <c r="B47" s="40"/>
      <c r="C47" s="40"/>
      <c r="D47" s="40"/>
      <c r="E47" s="83"/>
      <c r="F47" s="83"/>
      <c r="G47" s="40"/>
      <c r="H47" s="40"/>
      <c r="I47" s="40"/>
      <c r="J47" s="83"/>
      <c r="K47" s="84"/>
      <c r="L47" s="84"/>
      <c r="M47" s="85" t="str">
        <f t="shared" si="0"/>
        <v/>
      </c>
      <c r="N47" s="86"/>
      <c r="O47" s="86"/>
      <c r="P47" s="87" t="str">
        <f t="shared" si="1"/>
        <v/>
      </c>
      <c r="Q47" s="88" t="str">
        <f t="shared" si="2"/>
        <v/>
      </c>
    </row>
    <row r="48" spans="1:26" s="24" customFormat="1" ht="60" customHeight="1" x14ac:dyDescent="0.25">
      <c r="A48" s="77"/>
      <c r="B48" s="39"/>
      <c r="C48" s="39"/>
      <c r="D48" s="39"/>
      <c r="E48" s="77"/>
      <c r="F48" s="77"/>
      <c r="G48" s="39"/>
      <c r="H48" s="39"/>
      <c r="I48" s="39"/>
      <c r="J48" s="77"/>
      <c r="K48" s="78"/>
      <c r="L48" s="78"/>
      <c r="M48" s="79" t="str">
        <f t="shared" si="0"/>
        <v/>
      </c>
      <c r="N48" s="80"/>
      <c r="O48" s="80"/>
      <c r="P48" s="81" t="str">
        <f t="shared" si="1"/>
        <v/>
      </c>
      <c r="Q48" s="82" t="str">
        <f t="shared" si="2"/>
        <v/>
      </c>
    </row>
    <row r="49" spans="1:17" s="24" customFormat="1" ht="60" customHeight="1" x14ac:dyDescent="0.25">
      <c r="A49" s="83"/>
      <c r="B49" s="40"/>
      <c r="C49" s="40"/>
      <c r="D49" s="40"/>
      <c r="E49" s="83"/>
      <c r="F49" s="83"/>
      <c r="G49" s="83"/>
      <c r="H49" s="83"/>
      <c r="I49" s="40"/>
      <c r="J49" s="83"/>
      <c r="K49" s="84"/>
      <c r="L49" s="84"/>
      <c r="M49" s="85" t="str">
        <f t="shared" si="0"/>
        <v/>
      </c>
      <c r="N49" s="86"/>
      <c r="O49" s="86"/>
      <c r="P49" s="87" t="str">
        <f t="shared" si="1"/>
        <v/>
      </c>
      <c r="Q49" s="88" t="str">
        <f t="shared" si="2"/>
        <v/>
      </c>
    </row>
    <row r="50" spans="1:17" s="24" customFormat="1" ht="60" customHeight="1" x14ac:dyDescent="0.25">
      <c r="A50" s="77"/>
      <c r="B50" s="39"/>
      <c r="C50" s="39"/>
      <c r="D50" s="39"/>
      <c r="E50" s="77"/>
      <c r="F50" s="77"/>
      <c r="G50" s="77"/>
      <c r="H50" s="77"/>
      <c r="I50" s="39"/>
      <c r="J50" s="77"/>
      <c r="K50" s="78"/>
      <c r="L50" s="78"/>
      <c r="M50" s="79" t="str">
        <f t="shared" si="0"/>
        <v/>
      </c>
      <c r="N50" s="80"/>
      <c r="O50" s="80"/>
      <c r="P50" s="81" t="str">
        <f t="shared" si="1"/>
        <v/>
      </c>
      <c r="Q50" s="82" t="str">
        <f t="shared" si="2"/>
        <v/>
      </c>
    </row>
    <row r="51" spans="1:17" s="24" customFormat="1" ht="60" customHeight="1" x14ac:dyDescent="0.25">
      <c r="A51" s="83"/>
      <c r="B51" s="40"/>
      <c r="C51" s="40"/>
      <c r="D51" s="40"/>
      <c r="E51" s="83"/>
      <c r="F51" s="83"/>
      <c r="G51" s="83"/>
      <c r="H51" s="83"/>
      <c r="I51" s="40"/>
      <c r="J51" s="83"/>
      <c r="K51" s="84"/>
      <c r="L51" s="84"/>
      <c r="M51" s="85" t="str">
        <f t="shared" si="0"/>
        <v/>
      </c>
      <c r="N51" s="86"/>
      <c r="O51" s="86"/>
      <c r="P51" s="87" t="str">
        <f t="shared" si="1"/>
        <v/>
      </c>
      <c r="Q51" s="88" t="str">
        <f t="shared" si="2"/>
        <v/>
      </c>
    </row>
    <row r="52" spans="1:17" s="24" customFormat="1" ht="60" customHeight="1" x14ac:dyDescent="0.25">
      <c r="A52" s="77"/>
      <c r="B52" s="39"/>
      <c r="C52" s="39"/>
      <c r="D52" s="39"/>
      <c r="E52" s="77"/>
      <c r="F52" s="77"/>
      <c r="G52" s="77"/>
      <c r="H52" s="77"/>
      <c r="I52" s="39"/>
      <c r="J52" s="77"/>
      <c r="K52" s="78"/>
      <c r="L52" s="78"/>
      <c r="M52" s="79" t="str">
        <f t="shared" si="0"/>
        <v/>
      </c>
      <c r="N52" s="80"/>
      <c r="O52" s="80"/>
      <c r="P52" s="81" t="str">
        <f t="shared" si="1"/>
        <v/>
      </c>
      <c r="Q52" s="82" t="str">
        <f t="shared" si="2"/>
        <v/>
      </c>
    </row>
    <row r="53" spans="1:17" s="24" customFormat="1" ht="60" customHeight="1" x14ac:dyDescent="0.25">
      <c r="A53" s="83"/>
      <c r="B53" s="40"/>
      <c r="C53" s="40"/>
      <c r="D53" s="40"/>
      <c r="E53" s="83"/>
      <c r="F53" s="83"/>
      <c r="G53" s="83"/>
      <c r="H53" s="83"/>
      <c r="I53" s="40"/>
      <c r="J53" s="83"/>
      <c r="K53" s="84"/>
      <c r="L53" s="84"/>
      <c r="M53" s="85" t="str">
        <f t="shared" si="0"/>
        <v/>
      </c>
      <c r="N53" s="86"/>
      <c r="O53" s="86"/>
      <c r="P53" s="87" t="str">
        <f t="shared" si="1"/>
        <v/>
      </c>
      <c r="Q53" s="88" t="str">
        <f t="shared" si="2"/>
        <v/>
      </c>
    </row>
    <row r="54" spans="1:17" s="24" customFormat="1" ht="60" customHeight="1" x14ac:dyDescent="0.25">
      <c r="A54" s="77"/>
      <c r="B54" s="39"/>
      <c r="C54" s="39"/>
      <c r="D54" s="39"/>
      <c r="E54" s="77"/>
      <c r="F54" s="77"/>
      <c r="G54" s="77"/>
      <c r="H54" s="77"/>
      <c r="I54" s="39"/>
      <c r="J54" s="77"/>
      <c r="K54" s="78"/>
      <c r="L54" s="78"/>
      <c r="M54" s="79" t="str">
        <f t="shared" si="0"/>
        <v/>
      </c>
      <c r="N54" s="80"/>
      <c r="O54" s="80"/>
      <c r="P54" s="81" t="str">
        <f t="shared" si="1"/>
        <v/>
      </c>
      <c r="Q54" s="82" t="str">
        <f t="shared" si="2"/>
        <v/>
      </c>
    </row>
    <row r="55" spans="1:17" s="24" customFormat="1" ht="60" customHeight="1" x14ac:dyDescent="0.25">
      <c r="A55" s="83"/>
      <c r="B55" s="40"/>
      <c r="C55" s="40"/>
      <c r="D55" s="40"/>
      <c r="E55" s="83"/>
      <c r="F55" s="83"/>
      <c r="G55" s="83"/>
      <c r="H55" s="83"/>
      <c r="I55" s="40"/>
      <c r="J55" s="83"/>
      <c r="K55" s="84"/>
      <c r="L55" s="84"/>
      <c r="M55" s="85" t="str">
        <f t="shared" si="0"/>
        <v/>
      </c>
      <c r="N55" s="86"/>
      <c r="O55" s="86"/>
      <c r="P55" s="87" t="str">
        <f t="shared" si="1"/>
        <v/>
      </c>
      <c r="Q55" s="88" t="str">
        <f t="shared" si="2"/>
        <v/>
      </c>
    </row>
    <row r="56" spans="1:17" s="24" customFormat="1" ht="60" customHeight="1" x14ac:dyDescent="0.25">
      <c r="A56" s="77"/>
      <c r="B56" s="39"/>
      <c r="C56" s="39"/>
      <c r="D56" s="39"/>
      <c r="E56" s="77"/>
      <c r="F56" s="77"/>
      <c r="G56" s="77"/>
      <c r="H56" s="77"/>
      <c r="I56" s="39"/>
      <c r="J56" s="77"/>
      <c r="K56" s="78"/>
      <c r="L56" s="78"/>
      <c r="M56" s="79" t="str">
        <f t="shared" si="0"/>
        <v/>
      </c>
      <c r="N56" s="80"/>
      <c r="O56" s="80"/>
      <c r="P56" s="81" t="str">
        <f t="shared" si="1"/>
        <v/>
      </c>
      <c r="Q56" s="82" t="str">
        <f t="shared" si="2"/>
        <v/>
      </c>
    </row>
    <row r="57" spans="1:17" s="24" customFormat="1" ht="60" customHeight="1" x14ac:dyDescent="0.25">
      <c r="A57" s="83"/>
      <c r="B57" s="40"/>
      <c r="C57" s="40"/>
      <c r="D57" s="40"/>
      <c r="E57" s="83"/>
      <c r="F57" s="83"/>
      <c r="G57" s="83"/>
      <c r="H57" s="83"/>
      <c r="I57" s="40"/>
      <c r="J57" s="83"/>
      <c r="K57" s="84"/>
      <c r="L57" s="84"/>
      <c r="M57" s="85" t="str">
        <f t="shared" si="0"/>
        <v/>
      </c>
      <c r="N57" s="86"/>
      <c r="O57" s="86"/>
      <c r="P57" s="87" t="str">
        <f t="shared" si="1"/>
        <v/>
      </c>
      <c r="Q57" s="88" t="str">
        <f t="shared" si="2"/>
        <v/>
      </c>
    </row>
    <row r="58" spans="1:17" s="24" customFormat="1" ht="60" customHeight="1" x14ac:dyDescent="0.25">
      <c r="A58" s="77"/>
      <c r="B58" s="39"/>
      <c r="C58" s="39"/>
      <c r="D58" s="39"/>
      <c r="E58" s="77"/>
      <c r="F58" s="77"/>
      <c r="G58" s="77"/>
      <c r="H58" s="77"/>
      <c r="I58" s="39"/>
      <c r="J58" s="77"/>
      <c r="K58" s="78"/>
      <c r="L58" s="78"/>
      <c r="M58" s="79" t="str">
        <f t="shared" si="0"/>
        <v/>
      </c>
      <c r="N58" s="80"/>
      <c r="O58" s="80"/>
      <c r="P58" s="81" t="str">
        <f t="shared" si="1"/>
        <v/>
      </c>
      <c r="Q58" s="82" t="str">
        <f t="shared" si="2"/>
        <v/>
      </c>
    </row>
    <row r="59" spans="1:17" s="24" customFormat="1" ht="60" customHeight="1" x14ac:dyDescent="0.25">
      <c r="A59" s="83"/>
      <c r="B59" s="40"/>
      <c r="C59" s="40"/>
      <c r="D59" s="40"/>
      <c r="E59" s="83"/>
      <c r="F59" s="83"/>
      <c r="G59" s="83"/>
      <c r="H59" s="83"/>
      <c r="I59" s="40"/>
      <c r="J59" s="83"/>
      <c r="K59" s="84"/>
      <c r="L59" s="84"/>
      <c r="M59" s="85" t="str">
        <f t="shared" si="0"/>
        <v/>
      </c>
      <c r="N59" s="86"/>
      <c r="O59" s="86"/>
      <c r="P59" s="87" t="str">
        <f t="shared" si="1"/>
        <v/>
      </c>
      <c r="Q59" s="88" t="str">
        <f t="shared" si="2"/>
        <v/>
      </c>
    </row>
    <row r="60" spans="1:17" s="24" customFormat="1" ht="60" customHeight="1" x14ac:dyDescent="0.25">
      <c r="A60" s="77"/>
      <c r="B60" s="39"/>
      <c r="C60" s="39"/>
      <c r="D60" s="39"/>
      <c r="E60" s="77"/>
      <c r="F60" s="77"/>
      <c r="G60" s="77"/>
      <c r="H60" s="77"/>
      <c r="I60" s="39"/>
      <c r="J60" s="77"/>
      <c r="K60" s="78"/>
      <c r="L60" s="78"/>
      <c r="M60" s="79" t="str">
        <f t="shared" si="0"/>
        <v/>
      </c>
      <c r="N60" s="80"/>
      <c r="O60" s="80"/>
      <c r="P60" s="81" t="str">
        <f t="shared" si="1"/>
        <v/>
      </c>
      <c r="Q60" s="82" t="str">
        <f t="shared" si="2"/>
        <v/>
      </c>
    </row>
    <row r="61" spans="1:17" s="24" customFormat="1" ht="60" customHeight="1" x14ac:dyDescent="0.25">
      <c r="A61" s="83"/>
      <c r="B61" s="40"/>
      <c r="C61" s="40"/>
      <c r="D61" s="40"/>
      <c r="E61" s="83"/>
      <c r="F61" s="83"/>
      <c r="G61" s="83"/>
      <c r="H61" s="83"/>
      <c r="I61" s="40"/>
      <c r="J61" s="83"/>
      <c r="K61" s="84"/>
      <c r="L61" s="84"/>
      <c r="M61" s="85" t="str">
        <f t="shared" si="0"/>
        <v/>
      </c>
      <c r="N61" s="86"/>
      <c r="O61" s="86"/>
      <c r="P61" s="87" t="str">
        <f t="shared" si="1"/>
        <v/>
      </c>
      <c r="Q61" s="88" t="str">
        <f t="shared" si="2"/>
        <v/>
      </c>
    </row>
    <row r="62" spans="1:17" s="24" customFormat="1" ht="60" customHeight="1" x14ac:dyDescent="0.25">
      <c r="A62" s="77"/>
      <c r="B62" s="39"/>
      <c r="C62" s="39"/>
      <c r="D62" s="39"/>
      <c r="E62" s="77"/>
      <c r="F62" s="77"/>
      <c r="G62" s="77"/>
      <c r="H62" s="77"/>
      <c r="I62" s="39"/>
      <c r="J62" s="77"/>
      <c r="K62" s="78"/>
      <c r="L62" s="78"/>
      <c r="M62" s="79" t="str">
        <f t="shared" si="0"/>
        <v/>
      </c>
      <c r="N62" s="80"/>
      <c r="O62" s="80"/>
      <c r="P62" s="81" t="str">
        <f t="shared" si="1"/>
        <v/>
      </c>
      <c r="Q62" s="82" t="str">
        <f t="shared" si="2"/>
        <v/>
      </c>
    </row>
    <row r="63" spans="1:17" ht="60" customHeight="1" x14ac:dyDescent="0.25">
      <c r="A63" s="83"/>
      <c r="B63" s="40"/>
      <c r="C63" s="40"/>
      <c r="D63" s="40"/>
      <c r="E63" s="83"/>
      <c r="F63" s="83"/>
      <c r="G63" s="83"/>
      <c r="H63" s="83"/>
      <c r="I63" s="40"/>
      <c r="J63" s="83"/>
      <c r="K63" s="84"/>
      <c r="L63" s="84"/>
      <c r="M63" s="85" t="str">
        <f t="shared" si="0"/>
        <v/>
      </c>
      <c r="N63" s="86"/>
      <c r="O63" s="86"/>
      <c r="P63" s="87" t="str">
        <f t="shared" si="1"/>
        <v/>
      </c>
      <c r="Q63" s="88" t="str">
        <f t="shared" si="2"/>
        <v/>
      </c>
    </row>
    <row r="64" spans="1:17" ht="60" customHeight="1" x14ac:dyDescent="0.25">
      <c r="A64" s="77"/>
      <c r="B64" s="39"/>
      <c r="C64" s="39"/>
      <c r="D64" s="39"/>
      <c r="E64" s="77"/>
      <c r="F64" s="77"/>
      <c r="G64" s="77"/>
      <c r="H64" s="77"/>
      <c r="I64" s="39"/>
      <c r="J64" s="77"/>
      <c r="K64" s="78"/>
      <c r="L64" s="78"/>
      <c r="M64" s="79" t="str">
        <f t="shared" si="0"/>
        <v/>
      </c>
      <c r="N64" s="80"/>
      <c r="O64" s="80"/>
      <c r="P64" s="81" t="str">
        <f t="shared" si="1"/>
        <v/>
      </c>
      <c r="Q64" s="82" t="str">
        <f t="shared" si="2"/>
        <v/>
      </c>
    </row>
    <row r="65" spans="1:17" ht="60" customHeight="1" x14ac:dyDescent="0.25">
      <c r="A65" s="83"/>
      <c r="B65" s="40"/>
      <c r="C65" s="40"/>
      <c r="D65" s="40"/>
      <c r="E65" s="83"/>
      <c r="F65" s="83"/>
      <c r="G65" s="83"/>
      <c r="H65" s="83"/>
      <c r="I65" s="40"/>
      <c r="J65" s="83"/>
      <c r="K65" s="84"/>
      <c r="L65" s="84"/>
      <c r="M65" s="85" t="str">
        <f t="shared" si="0"/>
        <v/>
      </c>
      <c r="N65" s="86"/>
      <c r="O65" s="86"/>
      <c r="P65" s="87" t="str">
        <f t="shared" si="1"/>
        <v/>
      </c>
      <c r="Q65" s="88" t="str">
        <f t="shared" si="2"/>
        <v/>
      </c>
    </row>
    <row r="66" spans="1:17" ht="60" customHeight="1" x14ac:dyDescent="0.25">
      <c r="A66" s="77"/>
      <c r="B66" s="39"/>
      <c r="C66" s="39"/>
      <c r="D66" s="39"/>
      <c r="E66" s="77"/>
      <c r="F66" s="77"/>
      <c r="G66" s="77"/>
      <c r="H66" s="77"/>
      <c r="I66" s="39"/>
      <c r="J66" s="77"/>
      <c r="K66" s="78"/>
      <c r="L66" s="78"/>
      <c r="M66" s="79" t="str">
        <f t="shared" si="0"/>
        <v/>
      </c>
      <c r="N66" s="80"/>
      <c r="O66" s="80"/>
      <c r="P66" s="81" t="str">
        <f t="shared" si="1"/>
        <v/>
      </c>
      <c r="Q66" s="82" t="str">
        <f t="shared" si="2"/>
        <v/>
      </c>
    </row>
    <row r="67" spans="1:17" ht="60" customHeight="1" x14ac:dyDescent="0.25">
      <c r="A67" s="83"/>
      <c r="B67" s="40"/>
      <c r="C67" s="40"/>
      <c r="D67" s="40"/>
      <c r="E67" s="83"/>
      <c r="F67" s="83"/>
      <c r="G67" s="83"/>
      <c r="H67" s="83"/>
      <c r="I67" s="40"/>
      <c r="J67" s="83"/>
      <c r="K67" s="84"/>
      <c r="L67" s="84"/>
      <c r="M67" s="85" t="str">
        <f t="shared" si="0"/>
        <v/>
      </c>
      <c r="N67" s="86"/>
      <c r="O67" s="86"/>
      <c r="P67" s="87" t="str">
        <f t="shared" si="1"/>
        <v/>
      </c>
      <c r="Q67" s="88" t="str">
        <f t="shared" si="2"/>
        <v/>
      </c>
    </row>
    <row r="68" spans="1:17" ht="60" customHeight="1" x14ac:dyDescent="0.25">
      <c r="A68" s="77"/>
      <c r="B68" s="39"/>
      <c r="C68" s="39"/>
      <c r="D68" s="39"/>
      <c r="E68" s="77"/>
      <c r="F68" s="77"/>
      <c r="G68" s="77"/>
      <c r="H68" s="77"/>
      <c r="I68" s="39"/>
      <c r="J68" s="77"/>
      <c r="K68" s="78"/>
      <c r="L68" s="78"/>
      <c r="M68" s="79" t="str">
        <f t="shared" si="0"/>
        <v/>
      </c>
      <c r="N68" s="80"/>
      <c r="O68" s="80"/>
      <c r="P68" s="81" t="str">
        <f t="shared" si="1"/>
        <v/>
      </c>
      <c r="Q68" s="82" t="str">
        <f t="shared" si="2"/>
        <v/>
      </c>
    </row>
    <row r="69" spans="1:17" ht="60" customHeight="1" x14ac:dyDescent="0.25">
      <c r="A69" s="83"/>
      <c r="B69" s="40"/>
      <c r="C69" s="40"/>
      <c r="D69" s="40"/>
      <c r="E69" s="83"/>
      <c r="F69" s="83"/>
      <c r="G69" s="83"/>
      <c r="H69" s="83"/>
      <c r="I69" s="40"/>
      <c r="J69" s="83"/>
      <c r="K69" s="84"/>
      <c r="L69" s="84"/>
      <c r="M69" s="85" t="str">
        <f t="shared" si="0"/>
        <v/>
      </c>
      <c r="N69" s="86"/>
      <c r="O69" s="86"/>
      <c r="P69" s="87" t="str">
        <f t="shared" si="1"/>
        <v/>
      </c>
      <c r="Q69" s="88" t="str">
        <f t="shared" si="2"/>
        <v/>
      </c>
    </row>
    <row r="70" spans="1:17" ht="60" customHeight="1" x14ac:dyDescent="0.25">
      <c r="A70" s="77"/>
      <c r="B70" s="39"/>
      <c r="C70" s="39"/>
      <c r="D70" s="39"/>
      <c r="E70" s="77"/>
      <c r="F70" s="77"/>
      <c r="G70" s="77"/>
      <c r="H70" s="77"/>
      <c r="I70" s="39"/>
      <c r="J70" s="77"/>
      <c r="K70" s="78"/>
      <c r="L70" s="78"/>
      <c r="M70" s="79" t="str">
        <f t="shared" si="0"/>
        <v/>
      </c>
      <c r="N70" s="80"/>
      <c r="O70" s="80"/>
      <c r="P70" s="81" t="str">
        <f t="shared" si="1"/>
        <v/>
      </c>
      <c r="Q70" s="82" t="str">
        <f t="shared" si="2"/>
        <v/>
      </c>
    </row>
    <row r="71" spans="1:17" ht="60" customHeight="1" x14ac:dyDescent="0.25">
      <c r="A71" s="83"/>
      <c r="B71" s="40"/>
      <c r="C71" s="40"/>
      <c r="D71" s="40"/>
      <c r="E71" s="83"/>
      <c r="F71" s="83"/>
      <c r="G71" s="83"/>
      <c r="H71" s="83"/>
      <c r="I71" s="40"/>
      <c r="J71" s="83"/>
      <c r="K71" s="84"/>
      <c r="L71" s="84"/>
      <c r="M71" s="85" t="str">
        <f t="shared" ref="M71:M134" si="3">IF(ISBLANK(I71),"",IF(I71="ISI",VLOOKUP(I71,$Y$5:$Z$33,2,FALSE)+IF(J71&lt;2,0,FIXED((J71-2)*0.25)), VLOOKUP(I71,$Y$5:$Z$33,2,FALSE)))</f>
        <v/>
      </c>
      <c r="N71" s="86"/>
      <c r="O71" s="86"/>
      <c r="P71" s="87" t="str">
        <f t="shared" ref="P71:P134" si="4">(IF(ISBLANK(I71),"",IF(COUNT(O71)&gt;0,O71&amp;" x ",IF(I71="ISI",VLOOKUP(I71,$Y$5:$Z$33,2,FALSE)+IF(J71&lt;2,0,FIXED((J71-2)*0.25))&amp;" x ", VLOOKUP(I71,$Y$5:$Z$33,2,FALSE)&amp;" x "))))&amp;IF(OR(ISBLANK(K71),ISBLANK(L71)),"",IF(AND(L71&lt;=1,K71=1),ROUND(100*$U$5,0)&amp;"%",IF(AND(L71&lt;=1,K71=2),ROUND(100*$U$6,0)&amp;"%",IF(AND(L71&lt;=1,K71=3),ROUND(100*$U$7,0)&amp;"%",IF(AND(L71&lt;=1,K71=4),ROUND(100*$U$8,0)&amp;"%",IF(AND(L71&lt;=1,K71=5),ROUND(100*$U$9,0)&amp;"%",IF(AND(L71&lt;=1,K71&lt;10),ROUND(100*$U$10,0)&amp;"%",IF(AND(L71&lt;=1,K71&gt;=10),ROUND(100*$U$11,0)&amp;"%",IF(AND(L71&gt;1,K71=2),ROUND(100*$U$12,0)&amp;"%",IF(AND(L71&gt;1,K71=3),ROUND(100*$U$13,0)&amp;"%",IF(AND(L71&gt;1,K71=4),ROUND(100*$U$14,0)&amp;"%",IF(AND(L71&gt;1,K71=5),ROUND(100*$U$15,0)&amp;"%",IF(AND(L71&gt;1,K71=6),ROUND(100*$U$16,0)&amp;"%",IF(AND(L71&gt;1,K71&lt;9),ROUND(100*$U$17/(K71-1),1)&amp;"%",IF(AND(L71&gt;1,K71=9),ROUND(100*$U$18,1)&amp;"%",IF(AND(L71&gt;1,K71=10),ROUND(100*$U$19,1)&amp;"%",ROUND(100*$U$20/(K71-1),1)&amp;"%"))))))))))))))))&amp;IF(ISBLANK(I71),"","x"&amp;IF(N71="Yes",1.2,"---"))</f>
        <v/>
      </c>
      <c r="Q71" s="88" t="str">
        <f t="shared" ref="Q71:Q134" si="5">IF(OR(ISBLANK(K71),ISBLANK(L71),AND(M71="",ISBLANK(O71))),"",VALUE(FIXED(IF(COUNT(O71)&gt;0,IF(N71="Yes",O71*1.2,O71),IF(I71="ISI",IF(N71="Yes",(VLOOKUP(I71,$Y$5:$Z$33,2,FALSE)+IF(J71&lt;2,0,(J71-2)*0.25))*1.2,(VLOOKUP(I71,$Y$5:$Z$33,2,FALSE)+IF(J71&lt;2,0,(J71-2)*0.25))),IF(N71="Yes",(VLOOKUP(I71,$Y$5:$Z$33,2,FALSE))*1.2,VLOOKUP(I71,$Y$5:$Z$33,2,FALSE))))*IF(AND(L71&lt;=1,K71=1),$U$5,IF(AND(L71&lt;=1,K71=2),$U$6,IF(AND(L71&lt;=1,K71=3),$U$7,IF(AND(L71&lt;=1,K71=4),$U$8,IF(AND(L71&lt;=1,K71=5),$U$9,IF(AND(L71&lt;=1,K71&lt;10),$U$10,IF(AND(L71&lt;=1,K71&gt;=10),$U$11,IF(AND(L71&gt;1,K71=2),$U$12,IF(AND(L71&gt;1,K71=3),$U$13,IF(AND(L71&gt;1,K71=4),$U$14,IF(AND(L71&gt;1,K71=5),$U$15,IF(AND(L71&gt;1,K71=6),$U$16,IF(AND(L71&gt;1,K71&lt;9),$U$17/(K71-1),IF(AND(L71&gt;1,K71=9),$U$18,IF(AND(L71&gt;1,K71=10),$U$19,$U$20/(K71-1)))))))))))))))))))</f>
        <v/>
      </c>
    </row>
    <row r="72" spans="1:17" ht="60" customHeight="1" x14ac:dyDescent="0.25">
      <c r="A72" s="77"/>
      <c r="B72" s="39"/>
      <c r="C72" s="39"/>
      <c r="D72" s="39"/>
      <c r="E72" s="77"/>
      <c r="F72" s="77"/>
      <c r="G72" s="77"/>
      <c r="H72" s="77"/>
      <c r="I72" s="39"/>
      <c r="J72" s="77"/>
      <c r="K72" s="78"/>
      <c r="L72" s="78"/>
      <c r="M72" s="79" t="str">
        <f t="shared" si="3"/>
        <v/>
      </c>
      <c r="N72" s="80"/>
      <c r="O72" s="80"/>
      <c r="P72" s="81" t="str">
        <f t="shared" si="4"/>
        <v/>
      </c>
      <c r="Q72" s="82" t="str">
        <f t="shared" si="5"/>
        <v/>
      </c>
    </row>
    <row r="73" spans="1:17" ht="60" customHeight="1" x14ac:dyDescent="0.25">
      <c r="A73" s="83"/>
      <c r="B73" s="40"/>
      <c r="C73" s="40"/>
      <c r="D73" s="40"/>
      <c r="E73" s="83"/>
      <c r="F73" s="83"/>
      <c r="G73" s="83"/>
      <c r="H73" s="83"/>
      <c r="I73" s="40"/>
      <c r="J73" s="83"/>
      <c r="K73" s="84"/>
      <c r="L73" s="84"/>
      <c r="M73" s="85" t="str">
        <f t="shared" si="3"/>
        <v/>
      </c>
      <c r="N73" s="86"/>
      <c r="O73" s="86"/>
      <c r="P73" s="87" t="str">
        <f t="shared" si="4"/>
        <v/>
      </c>
      <c r="Q73" s="88" t="str">
        <f t="shared" si="5"/>
        <v/>
      </c>
    </row>
    <row r="74" spans="1:17" ht="60" customHeight="1" x14ac:dyDescent="0.25">
      <c r="A74" s="77"/>
      <c r="B74" s="45"/>
      <c r="C74" s="39"/>
      <c r="D74" s="39"/>
      <c r="E74" s="77"/>
      <c r="F74" s="77"/>
      <c r="G74" s="77"/>
      <c r="H74" s="77"/>
      <c r="I74" s="39"/>
      <c r="J74" s="77"/>
      <c r="K74" s="78"/>
      <c r="L74" s="78"/>
      <c r="M74" s="79" t="str">
        <f t="shared" si="3"/>
        <v/>
      </c>
      <c r="N74" s="80"/>
      <c r="O74" s="80"/>
      <c r="P74" s="81" t="str">
        <f t="shared" si="4"/>
        <v/>
      </c>
      <c r="Q74" s="82" t="str">
        <f t="shared" si="5"/>
        <v/>
      </c>
    </row>
    <row r="75" spans="1:17" ht="60" customHeight="1" x14ac:dyDescent="0.25">
      <c r="A75" s="83"/>
      <c r="B75" s="48"/>
      <c r="C75" s="40"/>
      <c r="D75" s="40"/>
      <c r="E75" s="83"/>
      <c r="F75" s="83"/>
      <c r="G75" s="83"/>
      <c r="H75" s="83"/>
      <c r="I75" s="40"/>
      <c r="J75" s="83"/>
      <c r="K75" s="84"/>
      <c r="L75" s="84"/>
      <c r="M75" s="85" t="str">
        <f t="shared" si="3"/>
        <v/>
      </c>
      <c r="N75" s="86"/>
      <c r="O75" s="86"/>
      <c r="P75" s="87" t="str">
        <f t="shared" si="4"/>
        <v/>
      </c>
      <c r="Q75" s="88" t="str">
        <f t="shared" si="5"/>
        <v/>
      </c>
    </row>
    <row r="76" spans="1:17" ht="60" customHeight="1" x14ac:dyDescent="0.25">
      <c r="A76" s="77"/>
      <c r="B76" s="45"/>
      <c r="C76" s="39"/>
      <c r="D76" s="39"/>
      <c r="E76" s="77"/>
      <c r="F76" s="77"/>
      <c r="G76" s="77"/>
      <c r="H76" s="77"/>
      <c r="I76" s="39"/>
      <c r="J76" s="77"/>
      <c r="K76" s="78"/>
      <c r="L76" s="78"/>
      <c r="M76" s="79" t="str">
        <f t="shared" si="3"/>
        <v/>
      </c>
      <c r="N76" s="80"/>
      <c r="O76" s="80"/>
      <c r="P76" s="81" t="str">
        <f t="shared" si="4"/>
        <v/>
      </c>
      <c r="Q76" s="82" t="str">
        <f t="shared" si="5"/>
        <v/>
      </c>
    </row>
    <row r="77" spans="1:17" ht="60" customHeight="1" x14ac:dyDescent="0.25">
      <c r="A77" s="83"/>
      <c r="B77" s="48"/>
      <c r="C77" s="40"/>
      <c r="D77" s="40"/>
      <c r="E77" s="83"/>
      <c r="F77" s="83"/>
      <c r="G77" s="83"/>
      <c r="H77" s="83"/>
      <c r="I77" s="40"/>
      <c r="J77" s="83"/>
      <c r="K77" s="84"/>
      <c r="L77" s="84"/>
      <c r="M77" s="85" t="str">
        <f t="shared" si="3"/>
        <v/>
      </c>
      <c r="N77" s="86"/>
      <c r="O77" s="86"/>
      <c r="P77" s="87" t="str">
        <f t="shared" si="4"/>
        <v/>
      </c>
      <c r="Q77" s="88" t="str">
        <f t="shared" si="5"/>
        <v/>
      </c>
    </row>
    <row r="78" spans="1:17" ht="60" customHeight="1" x14ac:dyDescent="0.25">
      <c r="A78" s="77"/>
      <c r="B78" s="45"/>
      <c r="C78" s="39"/>
      <c r="D78" s="39"/>
      <c r="E78" s="77"/>
      <c r="F78" s="77"/>
      <c r="G78" s="77"/>
      <c r="H78" s="77"/>
      <c r="I78" s="39"/>
      <c r="J78" s="77"/>
      <c r="K78" s="78"/>
      <c r="L78" s="78"/>
      <c r="M78" s="79" t="str">
        <f t="shared" si="3"/>
        <v/>
      </c>
      <c r="N78" s="80"/>
      <c r="O78" s="80"/>
      <c r="P78" s="81" t="str">
        <f t="shared" si="4"/>
        <v/>
      </c>
      <c r="Q78" s="82" t="str">
        <f t="shared" si="5"/>
        <v/>
      </c>
    </row>
    <row r="79" spans="1:17" ht="60" customHeight="1" x14ac:dyDescent="0.25">
      <c r="A79" s="83"/>
      <c r="B79" s="48"/>
      <c r="C79" s="40"/>
      <c r="D79" s="40"/>
      <c r="E79" s="83"/>
      <c r="F79" s="83"/>
      <c r="G79" s="83"/>
      <c r="H79" s="83"/>
      <c r="I79" s="40"/>
      <c r="J79" s="83"/>
      <c r="K79" s="84"/>
      <c r="L79" s="84"/>
      <c r="M79" s="85" t="str">
        <f t="shared" si="3"/>
        <v/>
      </c>
      <c r="N79" s="86"/>
      <c r="O79" s="86"/>
      <c r="P79" s="87" t="str">
        <f t="shared" si="4"/>
        <v/>
      </c>
      <c r="Q79" s="88" t="str">
        <f t="shared" si="5"/>
        <v/>
      </c>
    </row>
    <row r="80" spans="1:17" ht="60" customHeight="1" x14ac:dyDescent="0.25">
      <c r="A80" s="77"/>
      <c r="B80" s="45"/>
      <c r="C80" s="39"/>
      <c r="D80" s="39"/>
      <c r="E80" s="77"/>
      <c r="F80" s="77"/>
      <c r="G80" s="77"/>
      <c r="H80" s="77"/>
      <c r="I80" s="39"/>
      <c r="J80" s="77"/>
      <c r="K80" s="78"/>
      <c r="L80" s="78"/>
      <c r="M80" s="79" t="str">
        <f t="shared" si="3"/>
        <v/>
      </c>
      <c r="N80" s="80"/>
      <c r="O80" s="80"/>
      <c r="P80" s="81" t="str">
        <f t="shared" si="4"/>
        <v/>
      </c>
      <c r="Q80" s="82" t="str">
        <f t="shared" si="5"/>
        <v/>
      </c>
    </row>
    <row r="81" spans="1:17" ht="60" customHeight="1" x14ac:dyDescent="0.25">
      <c r="A81" s="83"/>
      <c r="B81" s="48"/>
      <c r="C81" s="40"/>
      <c r="D81" s="40"/>
      <c r="E81" s="83"/>
      <c r="F81" s="83"/>
      <c r="G81" s="83"/>
      <c r="H81" s="83"/>
      <c r="I81" s="40"/>
      <c r="J81" s="83"/>
      <c r="K81" s="84"/>
      <c r="L81" s="84"/>
      <c r="M81" s="85" t="str">
        <f t="shared" si="3"/>
        <v/>
      </c>
      <c r="N81" s="86"/>
      <c r="O81" s="86"/>
      <c r="P81" s="87" t="str">
        <f t="shared" si="4"/>
        <v/>
      </c>
      <c r="Q81" s="88" t="str">
        <f t="shared" si="5"/>
        <v/>
      </c>
    </row>
    <row r="82" spans="1:17" ht="60" customHeight="1" x14ac:dyDescent="0.25">
      <c r="A82" s="77"/>
      <c r="B82" s="45"/>
      <c r="C82" s="39"/>
      <c r="D82" s="39"/>
      <c r="E82" s="77"/>
      <c r="F82" s="77"/>
      <c r="G82" s="77"/>
      <c r="H82" s="77"/>
      <c r="I82" s="39"/>
      <c r="J82" s="77"/>
      <c r="K82" s="78"/>
      <c r="L82" s="78"/>
      <c r="M82" s="79" t="str">
        <f t="shared" si="3"/>
        <v/>
      </c>
      <c r="N82" s="80"/>
      <c r="O82" s="80"/>
      <c r="P82" s="81" t="str">
        <f t="shared" si="4"/>
        <v/>
      </c>
      <c r="Q82" s="82" t="str">
        <f t="shared" si="5"/>
        <v/>
      </c>
    </row>
    <row r="83" spans="1:17" ht="60" customHeight="1" x14ac:dyDescent="0.25">
      <c r="A83" s="83"/>
      <c r="B83" s="48"/>
      <c r="C83" s="40"/>
      <c r="D83" s="40"/>
      <c r="E83" s="83"/>
      <c r="F83" s="83"/>
      <c r="G83" s="83"/>
      <c r="H83" s="83"/>
      <c r="I83" s="40"/>
      <c r="J83" s="83"/>
      <c r="K83" s="84"/>
      <c r="L83" s="84"/>
      <c r="M83" s="85" t="str">
        <f t="shared" si="3"/>
        <v/>
      </c>
      <c r="N83" s="86"/>
      <c r="O83" s="86"/>
      <c r="P83" s="87" t="str">
        <f t="shared" si="4"/>
        <v/>
      </c>
      <c r="Q83" s="88" t="str">
        <f t="shared" si="5"/>
        <v/>
      </c>
    </row>
    <row r="84" spans="1:17" ht="60" customHeight="1" x14ac:dyDescent="0.25">
      <c r="A84" s="77"/>
      <c r="B84" s="45"/>
      <c r="C84" s="39"/>
      <c r="D84" s="39"/>
      <c r="E84" s="77"/>
      <c r="F84" s="77"/>
      <c r="G84" s="77"/>
      <c r="H84" s="77"/>
      <c r="I84" s="39"/>
      <c r="J84" s="77"/>
      <c r="K84" s="78"/>
      <c r="L84" s="78"/>
      <c r="M84" s="79" t="str">
        <f t="shared" si="3"/>
        <v/>
      </c>
      <c r="N84" s="80"/>
      <c r="O84" s="80"/>
      <c r="P84" s="81" t="str">
        <f t="shared" si="4"/>
        <v/>
      </c>
      <c r="Q84" s="82" t="str">
        <f t="shared" si="5"/>
        <v/>
      </c>
    </row>
    <row r="85" spans="1:17" ht="60" customHeight="1" x14ac:dyDescent="0.25">
      <c r="A85" s="83"/>
      <c r="B85" s="48"/>
      <c r="C85" s="40"/>
      <c r="D85" s="40"/>
      <c r="E85" s="83"/>
      <c r="F85" s="83"/>
      <c r="G85" s="83"/>
      <c r="H85" s="83"/>
      <c r="I85" s="40"/>
      <c r="J85" s="83"/>
      <c r="K85" s="84"/>
      <c r="L85" s="84"/>
      <c r="M85" s="85" t="str">
        <f t="shared" si="3"/>
        <v/>
      </c>
      <c r="N85" s="86"/>
      <c r="O85" s="86"/>
      <c r="P85" s="87" t="str">
        <f t="shared" si="4"/>
        <v/>
      </c>
      <c r="Q85" s="88" t="str">
        <f t="shared" si="5"/>
        <v/>
      </c>
    </row>
    <row r="86" spans="1:17" ht="60" customHeight="1" x14ac:dyDescent="0.25">
      <c r="A86" s="77"/>
      <c r="B86" s="45"/>
      <c r="C86" s="39"/>
      <c r="D86" s="39"/>
      <c r="E86" s="77"/>
      <c r="F86" s="77"/>
      <c r="G86" s="77"/>
      <c r="H86" s="77"/>
      <c r="I86" s="39"/>
      <c r="J86" s="77"/>
      <c r="K86" s="78"/>
      <c r="L86" s="78"/>
      <c r="M86" s="79" t="str">
        <f t="shared" si="3"/>
        <v/>
      </c>
      <c r="N86" s="80"/>
      <c r="O86" s="80"/>
      <c r="P86" s="81" t="str">
        <f t="shared" si="4"/>
        <v/>
      </c>
      <c r="Q86" s="82" t="str">
        <f t="shared" si="5"/>
        <v/>
      </c>
    </row>
    <row r="87" spans="1:17" ht="60" customHeight="1" x14ac:dyDescent="0.25">
      <c r="A87" s="83"/>
      <c r="B87" s="48"/>
      <c r="C87" s="40"/>
      <c r="D87" s="40"/>
      <c r="E87" s="83"/>
      <c r="F87" s="83"/>
      <c r="G87" s="83"/>
      <c r="H87" s="83"/>
      <c r="I87" s="40"/>
      <c r="J87" s="83"/>
      <c r="K87" s="84"/>
      <c r="L87" s="84"/>
      <c r="M87" s="85" t="str">
        <f t="shared" si="3"/>
        <v/>
      </c>
      <c r="N87" s="86"/>
      <c r="O87" s="86"/>
      <c r="P87" s="87" t="str">
        <f t="shared" si="4"/>
        <v/>
      </c>
      <c r="Q87" s="88" t="str">
        <f t="shared" si="5"/>
        <v/>
      </c>
    </row>
    <row r="88" spans="1:17" ht="60" customHeight="1" x14ac:dyDescent="0.25">
      <c r="A88" s="77"/>
      <c r="B88" s="45"/>
      <c r="C88" s="39"/>
      <c r="D88" s="39"/>
      <c r="E88" s="77"/>
      <c r="F88" s="77"/>
      <c r="G88" s="77"/>
      <c r="H88" s="77"/>
      <c r="I88" s="39"/>
      <c r="J88" s="77"/>
      <c r="K88" s="78"/>
      <c r="L88" s="78"/>
      <c r="M88" s="79" t="str">
        <f t="shared" si="3"/>
        <v/>
      </c>
      <c r="N88" s="80"/>
      <c r="O88" s="80"/>
      <c r="P88" s="81" t="str">
        <f t="shared" si="4"/>
        <v/>
      </c>
      <c r="Q88" s="82" t="str">
        <f t="shared" si="5"/>
        <v/>
      </c>
    </row>
    <row r="89" spans="1:17" ht="60" customHeight="1" x14ac:dyDescent="0.25">
      <c r="A89" s="83"/>
      <c r="B89" s="48"/>
      <c r="C89" s="40"/>
      <c r="D89" s="40"/>
      <c r="E89" s="83"/>
      <c r="F89" s="83"/>
      <c r="G89" s="83"/>
      <c r="H89" s="83"/>
      <c r="I89" s="40"/>
      <c r="J89" s="83"/>
      <c r="K89" s="84"/>
      <c r="L89" s="84"/>
      <c r="M89" s="85" t="str">
        <f t="shared" si="3"/>
        <v/>
      </c>
      <c r="N89" s="86"/>
      <c r="O89" s="86"/>
      <c r="P89" s="87" t="str">
        <f t="shared" si="4"/>
        <v/>
      </c>
      <c r="Q89" s="88" t="str">
        <f t="shared" si="5"/>
        <v/>
      </c>
    </row>
    <row r="90" spans="1:17" ht="60" customHeight="1" x14ac:dyDescent="0.25">
      <c r="A90" s="77"/>
      <c r="B90" s="45"/>
      <c r="C90" s="39"/>
      <c r="D90" s="39"/>
      <c r="E90" s="77"/>
      <c r="F90" s="77"/>
      <c r="G90" s="77"/>
      <c r="H90" s="77"/>
      <c r="I90" s="39"/>
      <c r="J90" s="77"/>
      <c r="K90" s="78"/>
      <c r="L90" s="78"/>
      <c r="M90" s="79" t="str">
        <f t="shared" si="3"/>
        <v/>
      </c>
      <c r="N90" s="80"/>
      <c r="O90" s="80"/>
      <c r="P90" s="81" t="str">
        <f t="shared" si="4"/>
        <v/>
      </c>
      <c r="Q90" s="82" t="str">
        <f t="shared" si="5"/>
        <v/>
      </c>
    </row>
    <row r="91" spans="1:17" ht="60" customHeight="1" x14ac:dyDescent="0.25">
      <c r="A91" s="83"/>
      <c r="B91" s="48"/>
      <c r="C91" s="40"/>
      <c r="D91" s="40"/>
      <c r="E91" s="83"/>
      <c r="F91" s="83"/>
      <c r="G91" s="83"/>
      <c r="H91" s="83"/>
      <c r="I91" s="40"/>
      <c r="J91" s="83"/>
      <c r="K91" s="84"/>
      <c r="L91" s="84"/>
      <c r="M91" s="85" t="str">
        <f t="shared" si="3"/>
        <v/>
      </c>
      <c r="N91" s="86"/>
      <c r="O91" s="86"/>
      <c r="P91" s="87" t="str">
        <f t="shared" si="4"/>
        <v/>
      </c>
      <c r="Q91" s="88" t="str">
        <f t="shared" si="5"/>
        <v/>
      </c>
    </row>
    <row r="92" spans="1:17" ht="60" customHeight="1" x14ac:dyDescent="0.25">
      <c r="A92" s="77"/>
      <c r="B92" s="45"/>
      <c r="C92" s="39"/>
      <c r="D92" s="39"/>
      <c r="E92" s="77"/>
      <c r="F92" s="77"/>
      <c r="G92" s="77"/>
      <c r="H92" s="77"/>
      <c r="I92" s="39"/>
      <c r="J92" s="77"/>
      <c r="K92" s="78"/>
      <c r="L92" s="78"/>
      <c r="M92" s="79" t="str">
        <f t="shared" si="3"/>
        <v/>
      </c>
      <c r="N92" s="80"/>
      <c r="O92" s="80"/>
      <c r="P92" s="81" t="str">
        <f t="shared" si="4"/>
        <v/>
      </c>
      <c r="Q92" s="82" t="str">
        <f t="shared" si="5"/>
        <v/>
      </c>
    </row>
    <row r="93" spans="1:17" ht="60" customHeight="1" x14ac:dyDescent="0.25">
      <c r="A93" s="83"/>
      <c r="B93" s="48"/>
      <c r="C93" s="40"/>
      <c r="D93" s="40"/>
      <c r="E93" s="83"/>
      <c r="F93" s="83"/>
      <c r="G93" s="83"/>
      <c r="H93" s="83"/>
      <c r="I93" s="40"/>
      <c r="J93" s="83"/>
      <c r="K93" s="89"/>
      <c r="L93" s="89"/>
      <c r="M93" s="85" t="str">
        <f t="shared" si="3"/>
        <v/>
      </c>
      <c r="N93" s="86"/>
      <c r="O93" s="86"/>
      <c r="P93" s="87" t="str">
        <f t="shared" si="4"/>
        <v/>
      </c>
      <c r="Q93" s="88" t="str">
        <f t="shared" si="5"/>
        <v/>
      </c>
    </row>
    <row r="94" spans="1:17" ht="60" customHeight="1" x14ac:dyDescent="0.25">
      <c r="A94" s="77"/>
      <c r="B94" s="45"/>
      <c r="C94" s="39"/>
      <c r="D94" s="39"/>
      <c r="E94" s="77"/>
      <c r="F94" s="77"/>
      <c r="G94" s="77"/>
      <c r="H94" s="77"/>
      <c r="I94" s="39"/>
      <c r="J94" s="77"/>
      <c r="K94" s="90"/>
      <c r="L94" s="90"/>
      <c r="M94" s="79" t="str">
        <f t="shared" si="3"/>
        <v/>
      </c>
      <c r="N94" s="80"/>
      <c r="O94" s="80"/>
      <c r="P94" s="81" t="str">
        <f t="shared" si="4"/>
        <v/>
      </c>
      <c r="Q94" s="82" t="str">
        <f t="shared" si="5"/>
        <v/>
      </c>
    </row>
    <row r="95" spans="1:17" ht="60" customHeight="1" x14ac:dyDescent="0.25">
      <c r="A95" s="83"/>
      <c r="B95" s="48"/>
      <c r="C95" s="40"/>
      <c r="D95" s="40"/>
      <c r="E95" s="83"/>
      <c r="F95" s="83"/>
      <c r="G95" s="83"/>
      <c r="H95" s="83"/>
      <c r="I95" s="40"/>
      <c r="J95" s="83"/>
      <c r="K95" s="89"/>
      <c r="L95" s="89"/>
      <c r="M95" s="85" t="str">
        <f t="shared" si="3"/>
        <v/>
      </c>
      <c r="N95" s="86"/>
      <c r="O95" s="86"/>
      <c r="P95" s="87" t="str">
        <f t="shared" si="4"/>
        <v/>
      </c>
      <c r="Q95" s="88" t="str">
        <f t="shared" si="5"/>
        <v/>
      </c>
    </row>
    <row r="96" spans="1:17" ht="60" customHeight="1" x14ac:dyDescent="0.25">
      <c r="A96" s="77"/>
      <c r="B96" s="45"/>
      <c r="C96" s="39"/>
      <c r="D96" s="39"/>
      <c r="E96" s="77"/>
      <c r="F96" s="77"/>
      <c r="G96" s="77"/>
      <c r="H96" s="77"/>
      <c r="I96" s="39"/>
      <c r="J96" s="77"/>
      <c r="K96" s="90"/>
      <c r="L96" s="90"/>
      <c r="M96" s="79" t="str">
        <f t="shared" si="3"/>
        <v/>
      </c>
      <c r="N96" s="80"/>
      <c r="O96" s="80"/>
      <c r="P96" s="81" t="str">
        <f t="shared" si="4"/>
        <v/>
      </c>
      <c r="Q96" s="82" t="str">
        <f t="shared" si="5"/>
        <v/>
      </c>
    </row>
    <row r="97" spans="1:17" ht="60" customHeight="1" x14ac:dyDescent="0.25">
      <c r="A97" s="83"/>
      <c r="B97" s="48"/>
      <c r="C97" s="40"/>
      <c r="D97" s="40"/>
      <c r="E97" s="83"/>
      <c r="F97" s="83"/>
      <c r="G97" s="83"/>
      <c r="H97" s="83"/>
      <c r="I97" s="40"/>
      <c r="J97" s="83"/>
      <c r="K97" s="89"/>
      <c r="L97" s="89"/>
      <c r="M97" s="85" t="str">
        <f t="shared" si="3"/>
        <v/>
      </c>
      <c r="N97" s="86"/>
      <c r="O97" s="86"/>
      <c r="P97" s="87" t="str">
        <f t="shared" si="4"/>
        <v/>
      </c>
      <c r="Q97" s="88" t="str">
        <f t="shared" si="5"/>
        <v/>
      </c>
    </row>
    <row r="98" spans="1:17" ht="60" customHeight="1" x14ac:dyDescent="0.25">
      <c r="A98" s="77"/>
      <c r="B98" s="45"/>
      <c r="C98" s="39"/>
      <c r="D98" s="39"/>
      <c r="E98" s="77"/>
      <c r="F98" s="77"/>
      <c r="G98" s="77"/>
      <c r="H98" s="77"/>
      <c r="I98" s="39"/>
      <c r="J98" s="77"/>
      <c r="K98" s="90"/>
      <c r="L98" s="90"/>
      <c r="M98" s="79" t="str">
        <f t="shared" si="3"/>
        <v/>
      </c>
      <c r="N98" s="80"/>
      <c r="O98" s="80"/>
      <c r="P98" s="81" t="str">
        <f t="shared" si="4"/>
        <v/>
      </c>
      <c r="Q98" s="82" t="str">
        <f t="shared" si="5"/>
        <v/>
      </c>
    </row>
    <row r="99" spans="1:17" ht="60" customHeight="1" x14ac:dyDescent="0.25">
      <c r="A99" s="83"/>
      <c r="B99" s="41"/>
      <c r="C99" s="41"/>
      <c r="D99" s="41"/>
      <c r="E99" s="41"/>
      <c r="F99" s="41"/>
      <c r="G99" s="41"/>
      <c r="H99" s="41"/>
      <c r="I99" s="48"/>
      <c r="J99" s="83"/>
      <c r="K99" s="89"/>
      <c r="L99" s="89"/>
      <c r="M99" s="85" t="str">
        <f t="shared" si="3"/>
        <v/>
      </c>
      <c r="N99" s="86"/>
      <c r="O99" s="86"/>
      <c r="P99" s="87" t="str">
        <f t="shared" si="4"/>
        <v/>
      </c>
      <c r="Q99" s="88" t="str">
        <f t="shared" si="5"/>
        <v/>
      </c>
    </row>
    <row r="100" spans="1:17" ht="60" customHeight="1" x14ac:dyDescent="0.25">
      <c r="A100" s="77"/>
      <c r="B100" s="42"/>
      <c r="C100" s="42"/>
      <c r="D100" s="42"/>
      <c r="E100" s="42"/>
      <c r="F100" s="42"/>
      <c r="G100" s="42"/>
      <c r="H100" s="42"/>
      <c r="I100" s="45"/>
      <c r="J100" s="77"/>
      <c r="K100" s="90"/>
      <c r="L100" s="90"/>
      <c r="M100" s="79" t="str">
        <f t="shared" si="3"/>
        <v/>
      </c>
      <c r="N100" s="80"/>
      <c r="O100" s="80"/>
      <c r="P100" s="81" t="str">
        <f t="shared" si="4"/>
        <v/>
      </c>
      <c r="Q100" s="82" t="str">
        <f t="shared" si="5"/>
        <v/>
      </c>
    </row>
    <row r="101" spans="1:17" ht="60" customHeight="1" x14ac:dyDescent="0.25">
      <c r="A101" s="83"/>
      <c r="B101" s="41"/>
      <c r="C101" s="41"/>
      <c r="D101" s="41"/>
      <c r="E101" s="41"/>
      <c r="F101" s="41"/>
      <c r="G101" s="41"/>
      <c r="H101" s="41"/>
      <c r="I101" s="48"/>
      <c r="J101" s="83"/>
      <c r="K101" s="89"/>
      <c r="L101" s="89"/>
      <c r="M101" s="85" t="str">
        <f t="shared" si="3"/>
        <v/>
      </c>
      <c r="N101" s="86"/>
      <c r="O101" s="86"/>
      <c r="P101" s="87" t="str">
        <f t="shared" si="4"/>
        <v/>
      </c>
      <c r="Q101" s="88" t="str">
        <f t="shared" si="5"/>
        <v/>
      </c>
    </row>
    <row r="102" spans="1:17" ht="60" customHeight="1" x14ac:dyDescent="0.25">
      <c r="A102" s="77"/>
      <c r="B102" s="42"/>
      <c r="C102" s="42"/>
      <c r="D102" s="42"/>
      <c r="E102" s="42"/>
      <c r="F102" s="42"/>
      <c r="G102" s="42"/>
      <c r="H102" s="42"/>
      <c r="I102" s="45"/>
      <c r="J102" s="77"/>
      <c r="K102" s="90"/>
      <c r="L102" s="90"/>
      <c r="M102" s="79" t="str">
        <f t="shared" si="3"/>
        <v/>
      </c>
      <c r="N102" s="80"/>
      <c r="O102" s="80"/>
      <c r="P102" s="81" t="str">
        <f t="shared" si="4"/>
        <v/>
      </c>
      <c r="Q102" s="82" t="str">
        <f t="shared" si="5"/>
        <v/>
      </c>
    </row>
    <row r="103" spans="1:17" ht="60" customHeight="1" x14ac:dyDescent="0.25">
      <c r="A103" s="83"/>
      <c r="B103" s="41"/>
      <c r="C103" s="41"/>
      <c r="D103" s="41"/>
      <c r="E103" s="41"/>
      <c r="F103" s="41"/>
      <c r="G103" s="41"/>
      <c r="H103" s="41"/>
      <c r="I103" s="48"/>
      <c r="J103" s="83"/>
      <c r="K103" s="89"/>
      <c r="L103" s="89"/>
      <c r="M103" s="85" t="str">
        <f t="shared" si="3"/>
        <v/>
      </c>
      <c r="N103" s="86"/>
      <c r="O103" s="86"/>
      <c r="P103" s="87" t="str">
        <f t="shared" si="4"/>
        <v/>
      </c>
      <c r="Q103" s="88" t="str">
        <f t="shared" si="5"/>
        <v/>
      </c>
    </row>
    <row r="104" spans="1:17" ht="60" customHeight="1" x14ac:dyDescent="0.25">
      <c r="A104" s="77"/>
      <c r="B104" s="42"/>
      <c r="C104" s="42"/>
      <c r="D104" s="42"/>
      <c r="E104" s="42"/>
      <c r="F104" s="42"/>
      <c r="G104" s="42"/>
      <c r="H104" s="42"/>
      <c r="I104" s="45"/>
      <c r="J104" s="77"/>
      <c r="K104" s="90"/>
      <c r="L104" s="90"/>
      <c r="M104" s="79" t="str">
        <f t="shared" si="3"/>
        <v/>
      </c>
      <c r="N104" s="80"/>
      <c r="O104" s="80"/>
      <c r="P104" s="81" t="str">
        <f t="shared" si="4"/>
        <v/>
      </c>
      <c r="Q104" s="82" t="str">
        <f t="shared" si="5"/>
        <v/>
      </c>
    </row>
    <row r="105" spans="1:17" ht="60" customHeight="1" x14ac:dyDescent="0.25">
      <c r="A105" s="83"/>
      <c r="B105" s="41"/>
      <c r="C105" s="41"/>
      <c r="D105" s="41"/>
      <c r="E105" s="41"/>
      <c r="F105" s="41"/>
      <c r="G105" s="41"/>
      <c r="H105" s="41"/>
      <c r="I105" s="48"/>
      <c r="J105" s="83"/>
      <c r="K105" s="89"/>
      <c r="L105" s="89"/>
      <c r="M105" s="85" t="str">
        <f t="shared" si="3"/>
        <v/>
      </c>
      <c r="N105" s="86"/>
      <c r="O105" s="86"/>
      <c r="P105" s="87" t="str">
        <f t="shared" si="4"/>
        <v/>
      </c>
      <c r="Q105" s="88" t="str">
        <f t="shared" si="5"/>
        <v/>
      </c>
    </row>
    <row r="106" spans="1:17" ht="60" customHeight="1" x14ac:dyDescent="0.25">
      <c r="A106" s="77"/>
      <c r="B106" s="42"/>
      <c r="C106" s="42"/>
      <c r="D106" s="42"/>
      <c r="E106" s="42"/>
      <c r="F106" s="42"/>
      <c r="G106" s="42"/>
      <c r="H106" s="42"/>
      <c r="I106" s="45"/>
      <c r="J106" s="77"/>
      <c r="K106" s="90"/>
      <c r="L106" s="90"/>
      <c r="M106" s="79" t="str">
        <f t="shared" si="3"/>
        <v/>
      </c>
      <c r="N106" s="80"/>
      <c r="O106" s="80"/>
      <c r="P106" s="81" t="str">
        <f t="shared" si="4"/>
        <v/>
      </c>
      <c r="Q106" s="82" t="str">
        <f t="shared" si="5"/>
        <v/>
      </c>
    </row>
    <row r="107" spans="1:17" ht="60" customHeight="1" x14ac:dyDescent="0.25">
      <c r="A107" s="83"/>
      <c r="B107" s="41"/>
      <c r="C107" s="41"/>
      <c r="D107" s="41"/>
      <c r="E107" s="41"/>
      <c r="F107" s="41"/>
      <c r="G107" s="41"/>
      <c r="H107" s="41"/>
      <c r="I107" s="48"/>
      <c r="J107" s="83"/>
      <c r="K107" s="89"/>
      <c r="L107" s="89"/>
      <c r="M107" s="85" t="str">
        <f t="shared" si="3"/>
        <v/>
      </c>
      <c r="N107" s="86"/>
      <c r="O107" s="86"/>
      <c r="P107" s="87" t="str">
        <f t="shared" si="4"/>
        <v/>
      </c>
      <c r="Q107" s="88" t="str">
        <f t="shared" si="5"/>
        <v/>
      </c>
    </row>
    <row r="108" spans="1:17" ht="60" customHeight="1" x14ac:dyDescent="0.25">
      <c r="A108" s="77"/>
      <c r="B108" s="42"/>
      <c r="C108" s="42"/>
      <c r="D108" s="42"/>
      <c r="E108" s="42"/>
      <c r="F108" s="42"/>
      <c r="G108" s="42"/>
      <c r="H108" s="42"/>
      <c r="I108" s="45"/>
      <c r="J108" s="77"/>
      <c r="K108" s="90"/>
      <c r="L108" s="90"/>
      <c r="M108" s="79" t="str">
        <f t="shared" si="3"/>
        <v/>
      </c>
      <c r="N108" s="80"/>
      <c r="O108" s="80"/>
      <c r="P108" s="81" t="str">
        <f t="shared" si="4"/>
        <v/>
      </c>
      <c r="Q108" s="82" t="str">
        <f t="shared" si="5"/>
        <v/>
      </c>
    </row>
    <row r="109" spans="1:17" ht="60" customHeight="1" x14ac:dyDescent="0.25">
      <c r="A109" s="83"/>
      <c r="B109" s="41"/>
      <c r="C109" s="41"/>
      <c r="D109" s="41"/>
      <c r="E109" s="41"/>
      <c r="F109" s="41"/>
      <c r="G109" s="41"/>
      <c r="H109" s="41"/>
      <c r="I109" s="48"/>
      <c r="J109" s="83"/>
      <c r="K109" s="89"/>
      <c r="L109" s="89"/>
      <c r="M109" s="85" t="str">
        <f t="shared" si="3"/>
        <v/>
      </c>
      <c r="N109" s="86"/>
      <c r="O109" s="86"/>
      <c r="P109" s="87" t="str">
        <f t="shared" si="4"/>
        <v/>
      </c>
      <c r="Q109" s="88" t="str">
        <f t="shared" si="5"/>
        <v/>
      </c>
    </row>
    <row r="110" spans="1:17" ht="60" customHeight="1" x14ac:dyDescent="0.25">
      <c r="A110" s="77"/>
      <c r="B110" s="42"/>
      <c r="C110" s="42"/>
      <c r="D110" s="42"/>
      <c r="E110" s="42"/>
      <c r="F110" s="42"/>
      <c r="G110" s="42"/>
      <c r="H110" s="42"/>
      <c r="I110" s="45"/>
      <c r="J110" s="77"/>
      <c r="K110" s="90"/>
      <c r="L110" s="90"/>
      <c r="M110" s="79" t="str">
        <f t="shared" si="3"/>
        <v/>
      </c>
      <c r="N110" s="80"/>
      <c r="O110" s="80"/>
      <c r="P110" s="81" t="str">
        <f t="shared" si="4"/>
        <v/>
      </c>
      <c r="Q110" s="82" t="str">
        <f t="shared" si="5"/>
        <v/>
      </c>
    </row>
    <row r="111" spans="1:17" ht="60" customHeight="1" x14ac:dyDescent="0.25">
      <c r="A111" s="83"/>
      <c r="B111" s="41"/>
      <c r="C111" s="41"/>
      <c r="D111" s="41"/>
      <c r="E111" s="41"/>
      <c r="F111" s="41"/>
      <c r="G111" s="41"/>
      <c r="H111" s="41"/>
      <c r="I111" s="48"/>
      <c r="J111" s="83"/>
      <c r="K111" s="89"/>
      <c r="L111" s="89"/>
      <c r="M111" s="85" t="str">
        <f t="shared" si="3"/>
        <v/>
      </c>
      <c r="N111" s="86"/>
      <c r="O111" s="86"/>
      <c r="P111" s="87" t="str">
        <f t="shared" si="4"/>
        <v/>
      </c>
      <c r="Q111" s="88" t="str">
        <f t="shared" si="5"/>
        <v/>
      </c>
    </row>
    <row r="112" spans="1:17" ht="60" customHeight="1" x14ac:dyDescent="0.25">
      <c r="A112" s="77"/>
      <c r="B112" s="42"/>
      <c r="C112" s="42"/>
      <c r="D112" s="42"/>
      <c r="E112" s="42"/>
      <c r="F112" s="42"/>
      <c r="G112" s="42"/>
      <c r="H112" s="42"/>
      <c r="I112" s="45"/>
      <c r="J112" s="77"/>
      <c r="K112" s="90"/>
      <c r="L112" s="90"/>
      <c r="M112" s="79" t="str">
        <f t="shared" si="3"/>
        <v/>
      </c>
      <c r="N112" s="80"/>
      <c r="O112" s="80"/>
      <c r="P112" s="81" t="str">
        <f t="shared" si="4"/>
        <v/>
      </c>
      <c r="Q112" s="82" t="str">
        <f t="shared" si="5"/>
        <v/>
      </c>
    </row>
    <row r="113" spans="1:17" ht="60" customHeight="1" x14ac:dyDescent="0.25">
      <c r="A113" s="83"/>
      <c r="B113" s="41"/>
      <c r="C113" s="41"/>
      <c r="D113" s="41"/>
      <c r="E113" s="41"/>
      <c r="F113" s="41"/>
      <c r="G113" s="41"/>
      <c r="H113" s="41"/>
      <c r="I113" s="48"/>
      <c r="J113" s="83"/>
      <c r="K113" s="89"/>
      <c r="L113" s="89"/>
      <c r="M113" s="85" t="str">
        <f t="shared" si="3"/>
        <v/>
      </c>
      <c r="N113" s="86"/>
      <c r="O113" s="86"/>
      <c r="P113" s="87" t="str">
        <f t="shared" si="4"/>
        <v/>
      </c>
      <c r="Q113" s="88" t="str">
        <f t="shared" si="5"/>
        <v/>
      </c>
    </row>
    <row r="114" spans="1:17" ht="60" customHeight="1" x14ac:dyDescent="0.25">
      <c r="A114" s="77"/>
      <c r="B114" s="42"/>
      <c r="C114" s="42"/>
      <c r="D114" s="42"/>
      <c r="E114" s="42"/>
      <c r="F114" s="42"/>
      <c r="G114" s="42"/>
      <c r="H114" s="42"/>
      <c r="I114" s="45"/>
      <c r="J114" s="77"/>
      <c r="K114" s="90"/>
      <c r="L114" s="90"/>
      <c r="M114" s="79" t="str">
        <f t="shared" si="3"/>
        <v/>
      </c>
      <c r="N114" s="80"/>
      <c r="O114" s="80"/>
      <c r="P114" s="81" t="str">
        <f t="shared" si="4"/>
        <v/>
      </c>
      <c r="Q114" s="82" t="str">
        <f t="shared" si="5"/>
        <v/>
      </c>
    </row>
    <row r="115" spans="1:17" ht="60" customHeight="1" x14ac:dyDescent="0.25">
      <c r="A115" s="83"/>
      <c r="B115" s="41"/>
      <c r="C115" s="41"/>
      <c r="D115" s="41"/>
      <c r="E115" s="41"/>
      <c r="F115" s="41"/>
      <c r="G115" s="41"/>
      <c r="H115" s="41"/>
      <c r="I115" s="48"/>
      <c r="J115" s="83"/>
      <c r="K115" s="89"/>
      <c r="L115" s="89"/>
      <c r="M115" s="85" t="str">
        <f t="shared" si="3"/>
        <v/>
      </c>
      <c r="N115" s="86"/>
      <c r="O115" s="86"/>
      <c r="P115" s="87" t="str">
        <f t="shared" si="4"/>
        <v/>
      </c>
      <c r="Q115" s="88" t="str">
        <f t="shared" si="5"/>
        <v/>
      </c>
    </row>
    <row r="116" spans="1:17" ht="60" customHeight="1" x14ac:dyDescent="0.25">
      <c r="A116" s="77"/>
      <c r="B116" s="42"/>
      <c r="C116" s="42"/>
      <c r="D116" s="42"/>
      <c r="E116" s="42"/>
      <c r="F116" s="42"/>
      <c r="G116" s="42"/>
      <c r="H116" s="42"/>
      <c r="I116" s="45"/>
      <c r="J116" s="77"/>
      <c r="K116" s="90"/>
      <c r="L116" s="90"/>
      <c r="M116" s="79" t="str">
        <f t="shared" si="3"/>
        <v/>
      </c>
      <c r="N116" s="80"/>
      <c r="O116" s="80"/>
      <c r="P116" s="81" t="str">
        <f t="shared" si="4"/>
        <v/>
      </c>
      <c r="Q116" s="82" t="str">
        <f t="shared" si="5"/>
        <v/>
      </c>
    </row>
    <row r="117" spans="1:17" ht="60" customHeight="1" x14ac:dyDescent="0.25">
      <c r="A117" s="83"/>
      <c r="B117" s="41"/>
      <c r="C117" s="41"/>
      <c r="D117" s="41"/>
      <c r="E117" s="41"/>
      <c r="F117" s="41"/>
      <c r="G117" s="41"/>
      <c r="H117" s="41"/>
      <c r="I117" s="48"/>
      <c r="J117" s="83"/>
      <c r="K117" s="89"/>
      <c r="L117" s="89"/>
      <c r="M117" s="91" t="str">
        <f t="shared" si="3"/>
        <v/>
      </c>
      <c r="N117" s="86"/>
      <c r="O117" s="86"/>
      <c r="P117" s="87" t="str">
        <f t="shared" si="4"/>
        <v/>
      </c>
      <c r="Q117" s="88" t="str">
        <f t="shared" si="5"/>
        <v/>
      </c>
    </row>
    <row r="118" spans="1:17" ht="60" customHeight="1" x14ac:dyDescent="0.25">
      <c r="A118" s="77"/>
      <c r="B118" s="42"/>
      <c r="C118" s="42"/>
      <c r="D118" s="42"/>
      <c r="E118" s="42"/>
      <c r="F118" s="42"/>
      <c r="G118" s="42"/>
      <c r="H118" s="42"/>
      <c r="I118" s="45"/>
      <c r="J118" s="77"/>
      <c r="K118" s="90"/>
      <c r="L118" s="90"/>
      <c r="M118" s="93" t="str">
        <f t="shared" si="3"/>
        <v/>
      </c>
      <c r="N118" s="80"/>
      <c r="O118" s="80"/>
      <c r="P118" s="81" t="str">
        <f t="shared" si="4"/>
        <v/>
      </c>
      <c r="Q118" s="82" t="str">
        <f t="shared" si="5"/>
        <v/>
      </c>
    </row>
    <row r="119" spans="1:17" ht="60" customHeight="1" x14ac:dyDescent="0.25">
      <c r="A119" s="83"/>
      <c r="B119" s="41"/>
      <c r="C119" s="41"/>
      <c r="D119" s="41"/>
      <c r="E119" s="41"/>
      <c r="F119" s="41"/>
      <c r="G119" s="41"/>
      <c r="H119" s="41"/>
      <c r="I119" s="48"/>
      <c r="J119" s="83"/>
      <c r="K119" s="89"/>
      <c r="L119" s="89"/>
      <c r="M119" s="91" t="str">
        <f t="shared" si="3"/>
        <v/>
      </c>
      <c r="N119" s="86"/>
      <c r="O119" s="86"/>
      <c r="P119" s="87" t="str">
        <f t="shared" si="4"/>
        <v/>
      </c>
      <c r="Q119" s="88" t="str">
        <f t="shared" si="5"/>
        <v/>
      </c>
    </row>
    <row r="120" spans="1:17" ht="60" customHeight="1" x14ac:dyDescent="0.25">
      <c r="A120" s="77"/>
      <c r="B120" s="42"/>
      <c r="C120" s="42"/>
      <c r="D120" s="42"/>
      <c r="E120" s="42"/>
      <c r="F120" s="42"/>
      <c r="G120" s="42"/>
      <c r="H120" s="42"/>
      <c r="I120" s="45"/>
      <c r="J120" s="77"/>
      <c r="K120" s="90"/>
      <c r="L120" s="90"/>
      <c r="M120" s="93" t="str">
        <f t="shared" si="3"/>
        <v/>
      </c>
      <c r="N120" s="80"/>
      <c r="O120" s="80"/>
      <c r="P120" s="81" t="str">
        <f t="shared" si="4"/>
        <v/>
      </c>
      <c r="Q120" s="82" t="str">
        <f t="shared" si="5"/>
        <v/>
      </c>
    </row>
    <row r="121" spans="1:17" ht="60" customHeight="1" x14ac:dyDescent="0.25">
      <c r="A121" s="83"/>
      <c r="B121" s="41"/>
      <c r="C121" s="41"/>
      <c r="D121" s="41"/>
      <c r="E121" s="41"/>
      <c r="F121" s="41"/>
      <c r="G121" s="41"/>
      <c r="H121" s="41"/>
      <c r="I121" s="48"/>
      <c r="J121" s="83"/>
      <c r="K121" s="89"/>
      <c r="L121" s="89"/>
      <c r="M121" s="91" t="str">
        <f t="shared" si="3"/>
        <v/>
      </c>
      <c r="N121" s="86"/>
      <c r="O121" s="86"/>
      <c r="P121" s="87" t="str">
        <f t="shared" si="4"/>
        <v/>
      </c>
      <c r="Q121" s="88" t="str">
        <f t="shared" si="5"/>
        <v/>
      </c>
    </row>
    <row r="122" spans="1:17" ht="60" customHeight="1" x14ac:dyDescent="0.25">
      <c r="A122" s="77"/>
      <c r="B122" s="42"/>
      <c r="C122" s="42"/>
      <c r="D122" s="42"/>
      <c r="E122" s="42"/>
      <c r="F122" s="42"/>
      <c r="G122" s="42"/>
      <c r="H122" s="42"/>
      <c r="I122" s="45"/>
      <c r="J122" s="77"/>
      <c r="K122" s="90"/>
      <c r="L122" s="90"/>
      <c r="M122" s="93" t="str">
        <f t="shared" si="3"/>
        <v/>
      </c>
      <c r="N122" s="80"/>
      <c r="O122" s="80"/>
      <c r="P122" s="81" t="str">
        <f t="shared" si="4"/>
        <v/>
      </c>
      <c r="Q122" s="82" t="str">
        <f t="shared" si="5"/>
        <v/>
      </c>
    </row>
    <row r="123" spans="1:17" ht="60" customHeight="1" x14ac:dyDescent="0.25">
      <c r="A123" s="83"/>
      <c r="B123" s="41"/>
      <c r="C123" s="41"/>
      <c r="D123" s="41"/>
      <c r="E123" s="41"/>
      <c r="F123" s="41"/>
      <c r="G123" s="41"/>
      <c r="H123" s="41"/>
      <c r="I123" s="48"/>
      <c r="J123" s="83"/>
      <c r="K123" s="89"/>
      <c r="L123" s="89"/>
      <c r="M123" s="91" t="str">
        <f t="shared" si="3"/>
        <v/>
      </c>
      <c r="N123" s="86"/>
      <c r="O123" s="86"/>
      <c r="P123" s="87" t="str">
        <f t="shared" si="4"/>
        <v/>
      </c>
      <c r="Q123" s="88" t="str">
        <f t="shared" si="5"/>
        <v/>
      </c>
    </row>
    <row r="124" spans="1:17" ht="60" customHeight="1" x14ac:dyDescent="0.25">
      <c r="A124" s="77"/>
      <c r="B124" s="42"/>
      <c r="C124" s="42"/>
      <c r="D124" s="42"/>
      <c r="E124" s="42"/>
      <c r="F124" s="42"/>
      <c r="G124" s="42"/>
      <c r="H124" s="42"/>
      <c r="I124" s="45"/>
      <c r="J124" s="77"/>
      <c r="K124" s="90"/>
      <c r="L124" s="90"/>
      <c r="M124" s="93" t="str">
        <f t="shared" si="3"/>
        <v/>
      </c>
      <c r="N124" s="80"/>
      <c r="O124" s="80"/>
      <c r="P124" s="81" t="str">
        <f t="shared" si="4"/>
        <v/>
      </c>
      <c r="Q124" s="82" t="str">
        <f t="shared" si="5"/>
        <v/>
      </c>
    </row>
    <row r="125" spans="1:17" ht="60" customHeight="1" x14ac:dyDescent="0.25">
      <c r="A125" s="83"/>
      <c r="B125" s="41"/>
      <c r="C125" s="41"/>
      <c r="D125" s="41"/>
      <c r="E125" s="41"/>
      <c r="F125" s="41"/>
      <c r="G125" s="41"/>
      <c r="H125" s="41"/>
      <c r="I125" s="48"/>
      <c r="J125" s="83"/>
      <c r="K125" s="89"/>
      <c r="L125" s="89"/>
      <c r="M125" s="91" t="str">
        <f t="shared" si="3"/>
        <v/>
      </c>
      <c r="N125" s="86"/>
      <c r="O125" s="86"/>
      <c r="P125" s="87" t="str">
        <f t="shared" si="4"/>
        <v/>
      </c>
      <c r="Q125" s="88" t="str">
        <f t="shared" si="5"/>
        <v/>
      </c>
    </row>
    <row r="126" spans="1:17" ht="60" customHeight="1" x14ac:dyDescent="0.25">
      <c r="A126" s="77"/>
      <c r="B126" s="42"/>
      <c r="C126" s="42"/>
      <c r="D126" s="42"/>
      <c r="E126" s="42"/>
      <c r="F126" s="42"/>
      <c r="G126" s="42"/>
      <c r="H126" s="42"/>
      <c r="I126" s="45"/>
      <c r="J126" s="77"/>
      <c r="K126" s="90"/>
      <c r="L126" s="90"/>
      <c r="M126" s="93" t="str">
        <f t="shared" si="3"/>
        <v/>
      </c>
      <c r="N126" s="80"/>
      <c r="O126" s="80"/>
      <c r="P126" s="81" t="str">
        <f t="shared" si="4"/>
        <v/>
      </c>
      <c r="Q126" s="82" t="str">
        <f t="shared" si="5"/>
        <v/>
      </c>
    </row>
    <row r="127" spans="1:17" ht="60" customHeight="1" x14ac:dyDescent="0.25">
      <c r="A127" s="83"/>
      <c r="B127" s="41"/>
      <c r="C127" s="41"/>
      <c r="D127" s="41"/>
      <c r="E127" s="41"/>
      <c r="F127" s="41"/>
      <c r="G127" s="41"/>
      <c r="H127" s="41"/>
      <c r="I127" s="48"/>
      <c r="J127" s="41"/>
      <c r="K127" s="89"/>
      <c r="L127" s="89"/>
      <c r="M127" s="91" t="str">
        <f t="shared" si="3"/>
        <v/>
      </c>
      <c r="N127" s="86"/>
      <c r="O127" s="86"/>
      <c r="P127" s="87" t="str">
        <f t="shared" si="4"/>
        <v/>
      </c>
      <c r="Q127" s="88" t="str">
        <f t="shared" si="5"/>
        <v/>
      </c>
    </row>
    <row r="128" spans="1:17" ht="60" customHeight="1" x14ac:dyDescent="0.25">
      <c r="A128" s="77"/>
      <c r="B128" s="42"/>
      <c r="C128" s="42"/>
      <c r="D128" s="42"/>
      <c r="E128" s="42"/>
      <c r="F128" s="42"/>
      <c r="G128" s="42"/>
      <c r="H128" s="42"/>
      <c r="I128" s="45"/>
      <c r="J128" s="42"/>
      <c r="K128" s="90"/>
      <c r="L128" s="90"/>
      <c r="M128" s="93" t="str">
        <f t="shared" si="3"/>
        <v/>
      </c>
      <c r="N128" s="94"/>
      <c r="O128" s="80"/>
      <c r="P128" s="81" t="str">
        <f t="shared" si="4"/>
        <v/>
      </c>
      <c r="Q128" s="82" t="str">
        <f t="shared" si="5"/>
        <v/>
      </c>
    </row>
    <row r="129" spans="1:17" ht="60" customHeight="1" x14ac:dyDescent="0.25">
      <c r="A129" s="83"/>
      <c r="B129" s="41"/>
      <c r="C129" s="41"/>
      <c r="D129" s="41"/>
      <c r="E129" s="41"/>
      <c r="F129" s="41"/>
      <c r="G129" s="41"/>
      <c r="H129" s="41"/>
      <c r="I129" s="48"/>
      <c r="J129" s="41"/>
      <c r="K129" s="89"/>
      <c r="L129" s="89"/>
      <c r="M129" s="91" t="str">
        <f t="shared" si="3"/>
        <v/>
      </c>
      <c r="N129" s="92"/>
      <c r="O129" s="86"/>
      <c r="P129" s="87" t="str">
        <f t="shared" si="4"/>
        <v/>
      </c>
      <c r="Q129" s="88" t="str">
        <f t="shared" si="5"/>
        <v/>
      </c>
    </row>
    <row r="130" spans="1:17" ht="60" customHeight="1" x14ac:dyDescent="0.25">
      <c r="A130" s="77"/>
      <c r="B130" s="42"/>
      <c r="C130" s="42"/>
      <c r="D130" s="42"/>
      <c r="E130" s="42"/>
      <c r="F130" s="42"/>
      <c r="G130" s="42"/>
      <c r="H130" s="42"/>
      <c r="I130" s="45"/>
      <c r="J130" s="42"/>
      <c r="K130" s="90"/>
      <c r="L130" s="90"/>
      <c r="M130" s="93" t="str">
        <f t="shared" si="3"/>
        <v/>
      </c>
      <c r="N130" s="94"/>
      <c r="O130" s="80"/>
      <c r="P130" s="81" t="str">
        <f t="shared" si="4"/>
        <v/>
      </c>
      <c r="Q130" s="82" t="str">
        <f t="shared" si="5"/>
        <v/>
      </c>
    </row>
    <row r="131" spans="1:17" ht="60" customHeight="1" x14ac:dyDescent="0.25">
      <c r="A131" s="83"/>
      <c r="B131" s="41"/>
      <c r="C131" s="41"/>
      <c r="D131" s="41"/>
      <c r="E131" s="41"/>
      <c r="F131" s="41"/>
      <c r="G131" s="41"/>
      <c r="H131" s="41"/>
      <c r="I131" s="48"/>
      <c r="J131" s="41"/>
      <c r="K131" s="89"/>
      <c r="L131" s="89"/>
      <c r="M131" s="91" t="str">
        <f t="shared" si="3"/>
        <v/>
      </c>
      <c r="N131" s="92"/>
      <c r="O131" s="86"/>
      <c r="P131" s="87" t="str">
        <f t="shared" si="4"/>
        <v/>
      </c>
      <c r="Q131" s="88" t="str">
        <f t="shared" si="5"/>
        <v/>
      </c>
    </row>
    <row r="132" spans="1:17" ht="60" customHeight="1" x14ac:dyDescent="0.25">
      <c r="A132" s="77"/>
      <c r="B132" s="42"/>
      <c r="C132" s="42"/>
      <c r="D132" s="42"/>
      <c r="E132" s="42"/>
      <c r="F132" s="42"/>
      <c r="G132" s="42"/>
      <c r="H132" s="42"/>
      <c r="I132" s="45"/>
      <c r="J132" s="42"/>
      <c r="K132" s="90"/>
      <c r="L132" s="90"/>
      <c r="M132" s="93" t="str">
        <f t="shared" si="3"/>
        <v/>
      </c>
      <c r="N132" s="94"/>
      <c r="O132" s="80"/>
      <c r="P132" s="81" t="str">
        <f t="shared" si="4"/>
        <v/>
      </c>
      <c r="Q132" s="82" t="str">
        <f t="shared" si="5"/>
        <v/>
      </c>
    </row>
    <row r="133" spans="1:17" ht="60" customHeight="1" x14ac:dyDescent="0.25">
      <c r="A133" s="83"/>
      <c r="B133" s="41"/>
      <c r="C133" s="41"/>
      <c r="D133" s="41"/>
      <c r="E133" s="41"/>
      <c r="F133" s="41"/>
      <c r="G133" s="41"/>
      <c r="H133" s="41"/>
      <c r="I133" s="48"/>
      <c r="J133" s="41"/>
      <c r="K133" s="89"/>
      <c r="L133" s="89"/>
      <c r="M133" s="91" t="str">
        <f t="shared" si="3"/>
        <v/>
      </c>
      <c r="N133" s="92"/>
      <c r="O133" s="86"/>
      <c r="P133" s="87" t="str">
        <f t="shared" si="4"/>
        <v/>
      </c>
      <c r="Q133" s="88" t="str">
        <f t="shared" si="5"/>
        <v/>
      </c>
    </row>
    <row r="134" spans="1:17" ht="60" customHeight="1" x14ac:dyDescent="0.25">
      <c r="A134" s="77"/>
      <c r="B134" s="42"/>
      <c r="C134" s="42"/>
      <c r="D134" s="42"/>
      <c r="E134" s="42"/>
      <c r="F134" s="42"/>
      <c r="G134" s="42"/>
      <c r="H134" s="42"/>
      <c r="I134" s="45"/>
      <c r="J134" s="42"/>
      <c r="K134" s="90"/>
      <c r="L134" s="90"/>
      <c r="M134" s="93" t="str">
        <f t="shared" si="3"/>
        <v/>
      </c>
      <c r="N134" s="94"/>
      <c r="O134" s="80"/>
      <c r="P134" s="81" t="str">
        <f t="shared" si="4"/>
        <v/>
      </c>
      <c r="Q134" s="95" t="str">
        <f t="shared" si="5"/>
        <v/>
      </c>
    </row>
    <row r="135" spans="1:17" ht="60" customHeight="1" x14ac:dyDescent="0.25">
      <c r="A135" s="83"/>
      <c r="B135" s="41"/>
      <c r="C135" s="41"/>
      <c r="D135" s="41"/>
      <c r="E135" s="41"/>
      <c r="F135" s="41"/>
      <c r="G135" s="41"/>
      <c r="H135" s="41"/>
      <c r="I135" s="48"/>
      <c r="J135" s="41"/>
      <c r="K135" s="89"/>
      <c r="L135" s="89"/>
      <c r="M135" s="91" t="str">
        <f t="shared" ref="M135:M198" si="6">IF(ISBLANK(I135),"",IF(I135="ISI",VLOOKUP(I135,$Y$5:$Z$33,2,FALSE)+IF(J135&lt;2,0,FIXED((J135-2)*0.25)), VLOOKUP(I135,$Y$5:$Z$33,2,FALSE)))</f>
        <v/>
      </c>
      <c r="N135" s="92"/>
      <c r="O135" s="86"/>
      <c r="P135" s="87" t="str">
        <f t="shared" ref="P135:P198" si="7">(IF(ISBLANK(I135),"",IF(COUNT(O135)&gt;0,O135&amp;" x ",IF(I135="ISI",VLOOKUP(I135,$Y$5:$Z$33,2,FALSE)+IF(J135&lt;2,0,FIXED((J135-2)*0.25))&amp;" x ", VLOOKUP(I135,$Y$5:$Z$33,2,FALSE)&amp;" x "))))&amp;IF(OR(ISBLANK(K135),ISBLANK(L135)),"",IF(AND(L135&lt;=1,K135=1),ROUND(100*$U$5,0)&amp;"%",IF(AND(L135&lt;=1,K135=2),ROUND(100*$U$6,0)&amp;"%",IF(AND(L135&lt;=1,K135=3),ROUND(100*$U$7,0)&amp;"%",IF(AND(L135&lt;=1,K135=4),ROUND(100*$U$8,0)&amp;"%",IF(AND(L135&lt;=1,K135=5),ROUND(100*$U$9,0)&amp;"%",IF(AND(L135&lt;=1,K135&lt;10),ROUND(100*$U$10,0)&amp;"%",IF(AND(L135&lt;=1,K135&gt;=10),ROUND(100*$U$11,0)&amp;"%",IF(AND(L135&gt;1,K135=2),ROUND(100*$U$12,0)&amp;"%",IF(AND(L135&gt;1,K135=3),ROUND(100*$U$13,0)&amp;"%",IF(AND(L135&gt;1,K135=4),ROUND(100*$U$14,0)&amp;"%",IF(AND(L135&gt;1,K135=5),ROUND(100*$U$15,0)&amp;"%",IF(AND(L135&gt;1,K135=6),ROUND(100*$U$16,0)&amp;"%",IF(AND(L135&gt;1,K135&lt;9),ROUND(100*$U$17/(K135-1),1)&amp;"%",IF(AND(L135&gt;1,K135=9),ROUND(100*$U$18,1)&amp;"%",IF(AND(L135&gt;1,K135=10),ROUND(100*$U$19,1)&amp;"%",ROUND(100*$U$20/(K135-1),1)&amp;"%"))))))))))))))))&amp;IF(ISBLANK(I135),"","x"&amp;IF(N135="Yes",1.2,"---"))</f>
        <v/>
      </c>
      <c r="Q135" s="96" t="str">
        <f t="shared" ref="Q135:Q198" si="8">IF(OR(ISBLANK(K135),ISBLANK(L135),AND(M135="",ISBLANK(O135))),"",VALUE(FIXED(IF(COUNT(O135)&gt;0,IF(N135="Yes",O135*1.2,O135),IF(I135="ISI",IF(N135="Yes",(VLOOKUP(I135,$Y$5:$Z$33,2,FALSE)+IF(J135&lt;2,0,(J135-2)*0.25))*1.2,(VLOOKUP(I135,$Y$5:$Z$33,2,FALSE)+IF(J135&lt;2,0,(J135-2)*0.25))),IF(N135="Yes",(VLOOKUP(I135,$Y$5:$Z$33,2,FALSE))*1.2,VLOOKUP(I135,$Y$5:$Z$33,2,FALSE))))*IF(AND(L135&lt;=1,K135=1),$U$5,IF(AND(L135&lt;=1,K135=2),$U$6,IF(AND(L135&lt;=1,K135=3),$U$7,IF(AND(L135&lt;=1,K135=4),$U$8,IF(AND(L135&lt;=1,K135=5),$U$9,IF(AND(L135&lt;=1,K135&lt;10),$U$10,IF(AND(L135&lt;=1,K135&gt;=10),$U$11,IF(AND(L135&gt;1,K135=2),$U$12,IF(AND(L135&gt;1,K135=3),$U$13,IF(AND(L135&gt;1,K135=4),$U$14,IF(AND(L135&gt;1,K135=5),$U$15,IF(AND(L135&gt;1,K135=6),$U$16,IF(AND(L135&gt;1,K135&lt;9),$U$17/(K135-1),IF(AND(L135&gt;1,K135=9),$U$18,IF(AND(L135&gt;1,K135=10),$U$19,$U$20/(K135-1)))))))))))))))))))</f>
        <v/>
      </c>
    </row>
    <row r="136" spans="1:17" ht="60" customHeight="1" x14ac:dyDescent="0.25">
      <c r="A136" s="77"/>
      <c r="B136" s="42"/>
      <c r="C136" s="42"/>
      <c r="D136" s="42"/>
      <c r="E136" s="42"/>
      <c r="F136" s="42"/>
      <c r="G136" s="42"/>
      <c r="H136" s="42"/>
      <c r="I136" s="45"/>
      <c r="J136" s="42"/>
      <c r="K136" s="90"/>
      <c r="L136" s="90"/>
      <c r="M136" s="93" t="str">
        <f t="shared" si="6"/>
        <v/>
      </c>
      <c r="N136" s="94"/>
      <c r="O136" s="80"/>
      <c r="P136" s="81" t="str">
        <f t="shared" si="7"/>
        <v/>
      </c>
      <c r="Q136" s="95" t="str">
        <f t="shared" si="8"/>
        <v/>
      </c>
    </row>
    <row r="137" spans="1:17" ht="60" customHeight="1" x14ac:dyDescent="0.25">
      <c r="A137" s="83"/>
      <c r="B137" s="41"/>
      <c r="C137" s="41"/>
      <c r="D137" s="41"/>
      <c r="E137" s="41"/>
      <c r="F137" s="41"/>
      <c r="G137" s="41"/>
      <c r="H137" s="41"/>
      <c r="I137" s="48"/>
      <c r="J137" s="41"/>
      <c r="K137" s="89"/>
      <c r="L137" s="89"/>
      <c r="M137" s="91" t="str">
        <f t="shared" si="6"/>
        <v/>
      </c>
      <c r="N137" s="92"/>
      <c r="O137" s="86"/>
      <c r="P137" s="87" t="str">
        <f t="shared" si="7"/>
        <v/>
      </c>
      <c r="Q137" s="96" t="str">
        <f t="shared" si="8"/>
        <v/>
      </c>
    </row>
    <row r="138" spans="1:17" ht="60" customHeight="1" x14ac:dyDescent="0.25">
      <c r="A138" s="77"/>
      <c r="B138" s="42"/>
      <c r="C138" s="42"/>
      <c r="D138" s="42"/>
      <c r="E138" s="42"/>
      <c r="F138" s="42"/>
      <c r="G138" s="42"/>
      <c r="H138" s="42"/>
      <c r="I138" s="45"/>
      <c r="J138" s="42"/>
      <c r="K138" s="90"/>
      <c r="L138" s="90"/>
      <c r="M138" s="93" t="str">
        <f t="shared" si="6"/>
        <v/>
      </c>
      <c r="N138" s="94"/>
      <c r="O138" s="80"/>
      <c r="P138" s="81" t="str">
        <f t="shared" si="7"/>
        <v/>
      </c>
      <c r="Q138" s="95" t="str">
        <f t="shared" si="8"/>
        <v/>
      </c>
    </row>
    <row r="139" spans="1:17" ht="60" customHeight="1" x14ac:dyDescent="0.25">
      <c r="A139" s="83"/>
      <c r="B139" s="41"/>
      <c r="C139" s="41"/>
      <c r="D139" s="41"/>
      <c r="E139" s="41"/>
      <c r="F139" s="41"/>
      <c r="G139" s="41"/>
      <c r="H139" s="41"/>
      <c r="I139" s="48"/>
      <c r="J139" s="41"/>
      <c r="K139" s="89"/>
      <c r="L139" s="89"/>
      <c r="M139" s="91" t="str">
        <f t="shared" si="6"/>
        <v/>
      </c>
      <c r="N139" s="92"/>
      <c r="O139" s="86"/>
      <c r="P139" s="87" t="str">
        <f t="shared" si="7"/>
        <v/>
      </c>
      <c r="Q139" s="96" t="str">
        <f t="shared" si="8"/>
        <v/>
      </c>
    </row>
    <row r="140" spans="1:17" ht="60" customHeight="1" x14ac:dyDescent="0.25">
      <c r="A140" s="77"/>
      <c r="B140" s="42"/>
      <c r="C140" s="42"/>
      <c r="D140" s="42"/>
      <c r="E140" s="42"/>
      <c r="F140" s="42"/>
      <c r="G140" s="42"/>
      <c r="H140" s="42"/>
      <c r="I140" s="45"/>
      <c r="J140" s="42"/>
      <c r="K140" s="90"/>
      <c r="L140" s="90"/>
      <c r="M140" s="93" t="str">
        <f t="shared" si="6"/>
        <v/>
      </c>
      <c r="N140" s="94"/>
      <c r="O140" s="80"/>
      <c r="P140" s="81" t="str">
        <f t="shared" si="7"/>
        <v/>
      </c>
      <c r="Q140" s="95" t="str">
        <f t="shared" si="8"/>
        <v/>
      </c>
    </row>
    <row r="141" spans="1:17" ht="60" customHeight="1" x14ac:dyDescent="0.25">
      <c r="A141" s="83"/>
      <c r="B141" s="41"/>
      <c r="C141" s="41"/>
      <c r="D141" s="41"/>
      <c r="E141" s="41"/>
      <c r="F141" s="41"/>
      <c r="G141" s="41"/>
      <c r="H141" s="41"/>
      <c r="I141" s="48"/>
      <c r="J141" s="41"/>
      <c r="K141" s="89"/>
      <c r="L141" s="89"/>
      <c r="M141" s="91" t="str">
        <f t="shared" si="6"/>
        <v/>
      </c>
      <c r="N141" s="92"/>
      <c r="O141" s="86"/>
      <c r="P141" s="87" t="str">
        <f t="shared" si="7"/>
        <v/>
      </c>
      <c r="Q141" s="96" t="str">
        <f t="shared" si="8"/>
        <v/>
      </c>
    </row>
    <row r="142" spans="1:17" ht="60" customHeight="1" x14ac:dyDescent="0.25">
      <c r="A142" s="77"/>
      <c r="B142" s="42"/>
      <c r="C142" s="42"/>
      <c r="D142" s="42"/>
      <c r="E142" s="42"/>
      <c r="F142" s="42"/>
      <c r="G142" s="42"/>
      <c r="H142" s="42"/>
      <c r="I142" s="45"/>
      <c r="J142" s="42"/>
      <c r="K142" s="90"/>
      <c r="L142" s="90"/>
      <c r="M142" s="93" t="str">
        <f t="shared" si="6"/>
        <v/>
      </c>
      <c r="N142" s="94"/>
      <c r="O142" s="80"/>
      <c r="P142" s="81" t="str">
        <f t="shared" si="7"/>
        <v/>
      </c>
      <c r="Q142" s="95" t="str">
        <f t="shared" si="8"/>
        <v/>
      </c>
    </row>
    <row r="143" spans="1:17" ht="60" customHeight="1" x14ac:dyDescent="0.25">
      <c r="A143" s="83"/>
      <c r="B143" s="41"/>
      <c r="C143" s="41"/>
      <c r="D143" s="41"/>
      <c r="E143" s="41"/>
      <c r="F143" s="41"/>
      <c r="G143" s="41"/>
      <c r="H143" s="41"/>
      <c r="I143" s="48"/>
      <c r="J143" s="41"/>
      <c r="K143" s="89"/>
      <c r="L143" s="89"/>
      <c r="M143" s="91" t="str">
        <f t="shared" si="6"/>
        <v/>
      </c>
      <c r="N143" s="92"/>
      <c r="O143" s="86"/>
      <c r="P143" s="87" t="str">
        <f t="shared" si="7"/>
        <v/>
      </c>
      <c r="Q143" s="96" t="str">
        <f t="shared" si="8"/>
        <v/>
      </c>
    </row>
    <row r="144" spans="1:17" ht="60" customHeight="1" x14ac:dyDescent="0.25">
      <c r="A144" s="77"/>
      <c r="B144" s="42"/>
      <c r="C144" s="42"/>
      <c r="D144" s="42"/>
      <c r="E144" s="42"/>
      <c r="F144" s="42"/>
      <c r="G144" s="42"/>
      <c r="H144" s="42"/>
      <c r="I144" s="45"/>
      <c r="J144" s="42"/>
      <c r="K144" s="90"/>
      <c r="L144" s="90"/>
      <c r="M144" s="93" t="str">
        <f t="shared" si="6"/>
        <v/>
      </c>
      <c r="N144" s="94"/>
      <c r="O144" s="80"/>
      <c r="P144" s="81" t="str">
        <f t="shared" si="7"/>
        <v/>
      </c>
      <c r="Q144" s="95" t="str">
        <f t="shared" si="8"/>
        <v/>
      </c>
    </row>
    <row r="145" spans="1:17" ht="60" customHeight="1" x14ac:dyDescent="0.25">
      <c r="A145" s="83"/>
      <c r="B145" s="41"/>
      <c r="C145" s="41"/>
      <c r="D145" s="41"/>
      <c r="E145" s="41"/>
      <c r="F145" s="41"/>
      <c r="G145" s="41"/>
      <c r="H145" s="41"/>
      <c r="I145" s="48"/>
      <c r="J145" s="41"/>
      <c r="K145" s="89"/>
      <c r="L145" s="89"/>
      <c r="M145" s="91" t="str">
        <f t="shared" si="6"/>
        <v/>
      </c>
      <c r="N145" s="92"/>
      <c r="O145" s="86"/>
      <c r="P145" s="87" t="str">
        <f t="shared" si="7"/>
        <v/>
      </c>
      <c r="Q145" s="96" t="str">
        <f t="shared" si="8"/>
        <v/>
      </c>
    </row>
    <row r="146" spans="1:17" ht="60" customHeight="1" x14ac:dyDescent="0.25">
      <c r="A146" s="77"/>
      <c r="B146" s="42"/>
      <c r="C146" s="42"/>
      <c r="D146" s="42"/>
      <c r="E146" s="42"/>
      <c r="F146" s="42"/>
      <c r="G146" s="42"/>
      <c r="H146" s="42"/>
      <c r="I146" s="45"/>
      <c r="J146" s="42"/>
      <c r="K146" s="90"/>
      <c r="L146" s="90"/>
      <c r="M146" s="93" t="str">
        <f t="shared" si="6"/>
        <v/>
      </c>
      <c r="N146" s="94"/>
      <c r="O146" s="80"/>
      <c r="P146" s="81" t="str">
        <f t="shared" si="7"/>
        <v/>
      </c>
      <c r="Q146" s="95" t="str">
        <f t="shared" si="8"/>
        <v/>
      </c>
    </row>
    <row r="147" spans="1:17" ht="60" customHeight="1" x14ac:dyDescent="0.25">
      <c r="A147" s="83"/>
      <c r="B147" s="41"/>
      <c r="C147" s="41"/>
      <c r="D147" s="41"/>
      <c r="E147" s="41"/>
      <c r="F147" s="41"/>
      <c r="G147" s="41"/>
      <c r="H147" s="41"/>
      <c r="I147" s="48"/>
      <c r="J147" s="41"/>
      <c r="K147" s="89"/>
      <c r="L147" s="89"/>
      <c r="M147" s="91" t="str">
        <f t="shared" si="6"/>
        <v/>
      </c>
      <c r="N147" s="92"/>
      <c r="O147" s="86"/>
      <c r="P147" s="87" t="str">
        <f t="shared" si="7"/>
        <v/>
      </c>
      <c r="Q147" s="96" t="str">
        <f t="shared" si="8"/>
        <v/>
      </c>
    </row>
    <row r="148" spans="1:17" ht="60" customHeight="1" x14ac:dyDescent="0.25">
      <c r="A148" s="77"/>
      <c r="B148" s="42"/>
      <c r="C148" s="42"/>
      <c r="D148" s="42"/>
      <c r="E148" s="42"/>
      <c r="F148" s="42"/>
      <c r="G148" s="42"/>
      <c r="H148" s="42"/>
      <c r="I148" s="45"/>
      <c r="J148" s="42"/>
      <c r="K148" s="90"/>
      <c r="L148" s="90"/>
      <c r="M148" s="93" t="str">
        <f t="shared" si="6"/>
        <v/>
      </c>
      <c r="N148" s="94"/>
      <c r="O148" s="80"/>
      <c r="P148" s="81" t="str">
        <f t="shared" si="7"/>
        <v/>
      </c>
      <c r="Q148" s="95" t="str">
        <f t="shared" si="8"/>
        <v/>
      </c>
    </row>
    <row r="149" spans="1:17" ht="60" customHeight="1" x14ac:dyDescent="0.25">
      <c r="A149" s="83"/>
      <c r="B149" s="41"/>
      <c r="C149" s="41"/>
      <c r="D149" s="41"/>
      <c r="E149" s="41"/>
      <c r="F149" s="41"/>
      <c r="G149" s="41"/>
      <c r="H149" s="41"/>
      <c r="I149" s="48"/>
      <c r="J149" s="41"/>
      <c r="K149" s="89"/>
      <c r="L149" s="89"/>
      <c r="M149" s="91" t="str">
        <f t="shared" si="6"/>
        <v/>
      </c>
      <c r="N149" s="92"/>
      <c r="O149" s="86"/>
      <c r="P149" s="87" t="str">
        <f t="shared" si="7"/>
        <v/>
      </c>
      <c r="Q149" s="96" t="str">
        <f t="shared" si="8"/>
        <v/>
      </c>
    </row>
    <row r="150" spans="1:17" ht="60" customHeight="1" x14ac:dyDescent="0.25">
      <c r="A150" s="77"/>
      <c r="B150" s="42"/>
      <c r="C150" s="42"/>
      <c r="D150" s="42"/>
      <c r="E150" s="42"/>
      <c r="F150" s="42"/>
      <c r="G150" s="42"/>
      <c r="H150" s="42"/>
      <c r="I150" s="45"/>
      <c r="J150" s="42"/>
      <c r="K150" s="90"/>
      <c r="L150" s="90"/>
      <c r="M150" s="93" t="str">
        <f t="shared" si="6"/>
        <v/>
      </c>
      <c r="N150" s="94"/>
      <c r="O150" s="80"/>
      <c r="P150" s="81" t="str">
        <f t="shared" si="7"/>
        <v/>
      </c>
      <c r="Q150" s="95" t="str">
        <f t="shared" si="8"/>
        <v/>
      </c>
    </row>
    <row r="151" spans="1:17" ht="60" customHeight="1" x14ac:dyDescent="0.25">
      <c r="A151" s="83"/>
      <c r="B151" s="41"/>
      <c r="C151" s="41"/>
      <c r="D151" s="41"/>
      <c r="E151" s="41"/>
      <c r="F151" s="41"/>
      <c r="G151" s="41"/>
      <c r="H151" s="41"/>
      <c r="I151" s="48"/>
      <c r="J151" s="41"/>
      <c r="K151" s="89"/>
      <c r="L151" s="89"/>
      <c r="M151" s="91" t="str">
        <f t="shared" si="6"/>
        <v/>
      </c>
      <c r="N151" s="92"/>
      <c r="O151" s="86"/>
      <c r="P151" s="87" t="str">
        <f t="shared" si="7"/>
        <v/>
      </c>
      <c r="Q151" s="96" t="str">
        <f t="shared" si="8"/>
        <v/>
      </c>
    </row>
    <row r="152" spans="1:17" ht="60" customHeight="1" x14ac:dyDescent="0.25">
      <c r="A152" s="77"/>
      <c r="B152" s="42"/>
      <c r="C152" s="42"/>
      <c r="D152" s="42"/>
      <c r="E152" s="42"/>
      <c r="F152" s="42"/>
      <c r="G152" s="42"/>
      <c r="H152" s="42"/>
      <c r="I152" s="45"/>
      <c r="J152" s="42"/>
      <c r="K152" s="90"/>
      <c r="L152" s="90"/>
      <c r="M152" s="93" t="str">
        <f t="shared" si="6"/>
        <v/>
      </c>
      <c r="N152" s="94"/>
      <c r="O152" s="80"/>
      <c r="P152" s="81" t="str">
        <f t="shared" si="7"/>
        <v/>
      </c>
      <c r="Q152" s="95" t="str">
        <f t="shared" si="8"/>
        <v/>
      </c>
    </row>
    <row r="153" spans="1:17" ht="60" customHeight="1" x14ac:dyDescent="0.25">
      <c r="A153" s="83"/>
      <c r="B153" s="41"/>
      <c r="C153" s="41"/>
      <c r="D153" s="41"/>
      <c r="E153" s="41"/>
      <c r="F153" s="41"/>
      <c r="G153" s="41"/>
      <c r="H153" s="41"/>
      <c r="I153" s="48"/>
      <c r="J153" s="41"/>
      <c r="K153" s="89"/>
      <c r="L153" s="89"/>
      <c r="M153" s="91" t="str">
        <f t="shared" si="6"/>
        <v/>
      </c>
      <c r="N153" s="92"/>
      <c r="O153" s="86"/>
      <c r="P153" s="87" t="str">
        <f t="shared" si="7"/>
        <v/>
      </c>
      <c r="Q153" s="96" t="str">
        <f t="shared" si="8"/>
        <v/>
      </c>
    </row>
    <row r="154" spans="1:17" ht="60" customHeight="1" x14ac:dyDescent="0.25">
      <c r="A154" s="77"/>
      <c r="B154" s="42"/>
      <c r="C154" s="42"/>
      <c r="D154" s="42"/>
      <c r="E154" s="42"/>
      <c r="F154" s="42"/>
      <c r="G154" s="42"/>
      <c r="H154" s="42"/>
      <c r="I154" s="45"/>
      <c r="J154" s="42"/>
      <c r="K154" s="90"/>
      <c r="L154" s="90"/>
      <c r="M154" s="93" t="str">
        <f t="shared" si="6"/>
        <v/>
      </c>
      <c r="N154" s="94"/>
      <c r="O154" s="80"/>
      <c r="P154" s="81" t="str">
        <f t="shared" si="7"/>
        <v/>
      </c>
      <c r="Q154" s="95" t="str">
        <f t="shared" si="8"/>
        <v/>
      </c>
    </row>
    <row r="155" spans="1:17" ht="60" customHeight="1" x14ac:dyDescent="0.25">
      <c r="A155" s="83"/>
      <c r="B155" s="41"/>
      <c r="C155" s="41"/>
      <c r="D155" s="41"/>
      <c r="E155" s="41"/>
      <c r="F155" s="41"/>
      <c r="G155" s="41"/>
      <c r="H155" s="41"/>
      <c r="I155" s="48"/>
      <c r="J155" s="41"/>
      <c r="K155" s="89"/>
      <c r="L155" s="89"/>
      <c r="M155" s="91" t="str">
        <f t="shared" si="6"/>
        <v/>
      </c>
      <c r="N155" s="92"/>
      <c r="O155" s="86"/>
      <c r="P155" s="87" t="str">
        <f t="shared" si="7"/>
        <v/>
      </c>
      <c r="Q155" s="96" t="str">
        <f t="shared" si="8"/>
        <v/>
      </c>
    </row>
    <row r="156" spans="1:17" ht="60" customHeight="1" x14ac:dyDescent="0.25">
      <c r="A156" s="77"/>
      <c r="B156" s="42"/>
      <c r="C156" s="42"/>
      <c r="D156" s="42"/>
      <c r="E156" s="42"/>
      <c r="F156" s="42"/>
      <c r="G156" s="42"/>
      <c r="H156" s="42"/>
      <c r="I156" s="45"/>
      <c r="J156" s="42"/>
      <c r="K156" s="90"/>
      <c r="L156" s="90"/>
      <c r="M156" s="93" t="str">
        <f t="shared" si="6"/>
        <v/>
      </c>
      <c r="N156" s="94"/>
      <c r="O156" s="80"/>
      <c r="P156" s="81" t="str">
        <f t="shared" si="7"/>
        <v/>
      </c>
      <c r="Q156" s="95" t="str">
        <f t="shared" si="8"/>
        <v/>
      </c>
    </row>
    <row r="157" spans="1:17" ht="60" customHeight="1" x14ac:dyDescent="0.25">
      <c r="A157" s="83"/>
      <c r="B157" s="41"/>
      <c r="C157" s="41"/>
      <c r="D157" s="41"/>
      <c r="E157" s="41"/>
      <c r="F157" s="41"/>
      <c r="G157" s="41"/>
      <c r="H157" s="41"/>
      <c r="I157" s="48"/>
      <c r="J157" s="41"/>
      <c r="K157" s="89"/>
      <c r="L157" s="89"/>
      <c r="M157" s="91" t="str">
        <f t="shared" si="6"/>
        <v/>
      </c>
      <c r="N157" s="92"/>
      <c r="O157" s="86"/>
      <c r="P157" s="87" t="str">
        <f t="shared" si="7"/>
        <v/>
      </c>
      <c r="Q157" s="96" t="str">
        <f t="shared" si="8"/>
        <v/>
      </c>
    </row>
    <row r="158" spans="1:17" ht="60" customHeight="1" x14ac:dyDescent="0.25">
      <c r="A158" s="77"/>
      <c r="B158" s="42"/>
      <c r="C158" s="42"/>
      <c r="D158" s="42"/>
      <c r="E158" s="42"/>
      <c r="F158" s="42"/>
      <c r="G158" s="42"/>
      <c r="H158" s="42"/>
      <c r="I158" s="45"/>
      <c r="J158" s="42"/>
      <c r="K158" s="90"/>
      <c r="L158" s="90"/>
      <c r="M158" s="93" t="str">
        <f t="shared" si="6"/>
        <v/>
      </c>
      <c r="N158" s="94"/>
      <c r="O158" s="80"/>
      <c r="P158" s="81" t="str">
        <f t="shared" si="7"/>
        <v/>
      </c>
      <c r="Q158" s="95" t="str">
        <f t="shared" si="8"/>
        <v/>
      </c>
    </row>
    <row r="159" spans="1:17" ht="60" customHeight="1" x14ac:dyDescent="0.25">
      <c r="A159" s="83"/>
      <c r="B159" s="41"/>
      <c r="C159" s="41"/>
      <c r="D159" s="41"/>
      <c r="E159" s="41"/>
      <c r="F159" s="41"/>
      <c r="G159" s="41"/>
      <c r="H159" s="41"/>
      <c r="I159" s="48"/>
      <c r="J159" s="41"/>
      <c r="K159" s="89"/>
      <c r="L159" s="89"/>
      <c r="M159" s="91" t="str">
        <f t="shared" si="6"/>
        <v/>
      </c>
      <c r="N159" s="92"/>
      <c r="O159" s="86"/>
      <c r="P159" s="87" t="str">
        <f t="shared" si="7"/>
        <v/>
      </c>
      <c r="Q159" s="96" t="str">
        <f t="shared" si="8"/>
        <v/>
      </c>
    </row>
    <row r="160" spans="1:17" ht="60" customHeight="1" x14ac:dyDescent="0.25">
      <c r="A160" s="77"/>
      <c r="B160" s="42"/>
      <c r="C160" s="42"/>
      <c r="D160" s="42"/>
      <c r="E160" s="42"/>
      <c r="F160" s="42"/>
      <c r="G160" s="42"/>
      <c r="H160" s="42"/>
      <c r="I160" s="45"/>
      <c r="J160" s="42"/>
      <c r="K160" s="90"/>
      <c r="L160" s="90"/>
      <c r="M160" s="93" t="str">
        <f t="shared" si="6"/>
        <v/>
      </c>
      <c r="N160" s="94"/>
      <c r="O160" s="80"/>
      <c r="P160" s="81" t="str">
        <f t="shared" si="7"/>
        <v/>
      </c>
      <c r="Q160" s="95" t="str">
        <f t="shared" si="8"/>
        <v/>
      </c>
    </row>
    <row r="161" spans="1:17" ht="60" customHeight="1" x14ac:dyDescent="0.25">
      <c r="A161" s="83"/>
      <c r="B161" s="41"/>
      <c r="C161" s="41"/>
      <c r="D161" s="41"/>
      <c r="E161" s="41"/>
      <c r="F161" s="41"/>
      <c r="G161" s="41"/>
      <c r="H161" s="41"/>
      <c r="I161" s="48"/>
      <c r="J161" s="41"/>
      <c r="K161" s="89"/>
      <c r="L161" s="89"/>
      <c r="M161" s="91" t="str">
        <f t="shared" si="6"/>
        <v/>
      </c>
      <c r="N161" s="92"/>
      <c r="O161" s="86"/>
      <c r="P161" s="87" t="str">
        <f t="shared" si="7"/>
        <v/>
      </c>
      <c r="Q161" s="96" t="str">
        <f t="shared" si="8"/>
        <v/>
      </c>
    </row>
    <row r="162" spans="1:17" ht="60" customHeight="1" x14ac:dyDescent="0.25">
      <c r="A162" s="77"/>
      <c r="B162" s="42"/>
      <c r="C162" s="42"/>
      <c r="D162" s="42"/>
      <c r="E162" s="42"/>
      <c r="F162" s="42"/>
      <c r="G162" s="42"/>
      <c r="H162" s="42"/>
      <c r="I162" s="45"/>
      <c r="J162" s="42"/>
      <c r="K162" s="90"/>
      <c r="L162" s="90"/>
      <c r="M162" s="93" t="str">
        <f t="shared" si="6"/>
        <v/>
      </c>
      <c r="N162" s="94"/>
      <c r="O162" s="80"/>
      <c r="P162" s="81" t="str">
        <f t="shared" si="7"/>
        <v/>
      </c>
      <c r="Q162" s="95" t="str">
        <f t="shared" si="8"/>
        <v/>
      </c>
    </row>
    <row r="163" spans="1:17" ht="60" customHeight="1" x14ac:dyDescent="0.25">
      <c r="A163" s="83"/>
      <c r="B163" s="41"/>
      <c r="C163" s="41"/>
      <c r="D163" s="41"/>
      <c r="E163" s="41"/>
      <c r="F163" s="41"/>
      <c r="G163" s="41"/>
      <c r="H163" s="41"/>
      <c r="I163" s="48"/>
      <c r="J163" s="41"/>
      <c r="K163" s="89"/>
      <c r="L163" s="89"/>
      <c r="M163" s="91" t="str">
        <f t="shared" si="6"/>
        <v/>
      </c>
      <c r="N163" s="92"/>
      <c r="O163" s="86"/>
      <c r="P163" s="87" t="str">
        <f t="shared" si="7"/>
        <v/>
      </c>
      <c r="Q163" s="96" t="str">
        <f t="shared" si="8"/>
        <v/>
      </c>
    </row>
    <row r="164" spans="1:17" ht="60" customHeight="1" x14ac:dyDescent="0.25">
      <c r="A164" s="77"/>
      <c r="B164" s="42"/>
      <c r="C164" s="42"/>
      <c r="D164" s="42"/>
      <c r="E164" s="42"/>
      <c r="F164" s="42"/>
      <c r="G164" s="42"/>
      <c r="H164" s="42"/>
      <c r="I164" s="45"/>
      <c r="J164" s="42"/>
      <c r="K164" s="90"/>
      <c r="L164" s="90"/>
      <c r="M164" s="93" t="str">
        <f t="shared" si="6"/>
        <v/>
      </c>
      <c r="N164" s="94"/>
      <c r="O164" s="80"/>
      <c r="P164" s="81" t="str">
        <f t="shared" si="7"/>
        <v/>
      </c>
      <c r="Q164" s="95" t="str">
        <f t="shared" si="8"/>
        <v/>
      </c>
    </row>
    <row r="165" spans="1:17" ht="60" customHeight="1" x14ac:dyDescent="0.25">
      <c r="A165" s="83"/>
      <c r="B165" s="41"/>
      <c r="C165" s="41"/>
      <c r="D165" s="41"/>
      <c r="E165" s="41"/>
      <c r="F165" s="41"/>
      <c r="G165" s="41"/>
      <c r="H165" s="41"/>
      <c r="I165" s="48"/>
      <c r="J165" s="41"/>
      <c r="K165" s="89"/>
      <c r="L165" s="89"/>
      <c r="M165" s="91" t="str">
        <f t="shared" si="6"/>
        <v/>
      </c>
      <c r="N165" s="92"/>
      <c r="O165" s="86"/>
      <c r="P165" s="87" t="str">
        <f t="shared" si="7"/>
        <v/>
      </c>
      <c r="Q165" s="96" t="str">
        <f t="shared" si="8"/>
        <v/>
      </c>
    </row>
    <row r="166" spans="1:17" ht="60" customHeight="1" x14ac:dyDescent="0.25">
      <c r="A166" s="77"/>
      <c r="B166" s="42"/>
      <c r="C166" s="42"/>
      <c r="D166" s="42"/>
      <c r="E166" s="42"/>
      <c r="F166" s="42"/>
      <c r="G166" s="42"/>
      <c r="H166" s="42"/>
      <c r="I166" s="45"/>
      <c r="J166" s="42"/>
      <c r="K166" s="90"/>
      <c r="L166" s="90"/>
      <c r="M166" s="93" t="str">
        <f t="shared" si="6"/>
        <v/>
      </c>
      <c r="N166" s="94"/>
      <c r="O166" s="80"/>
      <c r="P166" s="81" t="str">
        <f t="shared" si="7"/>
        <v/>
      </c>
      <c r="Q166" s="95" t="str">
        <f t="shared" si="8"/>
        <v/>
      </c>
    </row>
    <row r="167" spans="1:17" ht="60" customHeight="1" x14ac:dyDescent="0.25">
      <c r="A167" s="83"/>
      <c r="B167" s="41"/>
      <c r="C167" s="41"/>
      <c r="D167" s="41"/>
      <c r="E167" s="41"/>
      <c r="F167" s="41"/>
      <c r="G167" s="41"/>
      <c r="H167" s="41"/>
      <c r="I167" s="48"/>
      <c r="J167" s="41"/>
      <c r="K167" s="89"/>
      <c r="L167" s="89"/>
      <c r="M167" s="91" t="str">
        <f t="shared" si="6"/>
        <v/>
      </c>
      <c r="N167" s="92"/>
      <c r="O167" s="86"/>
      <c r="P167" s="87" t="str">
        <f t="shared" si="7"/>
        <v/>
      </c>
      <c r="Q167" s="96" t="str">
        <f t="shared" si="8"/>
        <v/>
      </c>
    </row>
    <row r="168" spans="1:17" ht="60" customHeight="1" x14ac:dyDescent="0.25">
      <c r="A168" s="77"/>
      <c r="B168" s="42"/>
      <c r="C168" s="42"/>
      <c r="D168" s="42"/>
      <c r="E168" s="42"/>
      <c r="F168" s="42"/>
      <c r="G168" s="42"/>
      <c r="H168" s="42"/>
      <c r="I168" s="45"/>
      <c r="J168" s="42"/>
      <c r="K168" s="90"/>
      <c r="L168" s="90"/>
      <c r="M168" s="93" t="str">
        <f t="shared" si="6"/>
        <v/>
      </c>
      <c r="N168" s="94"/>
      <c r="O168" s="80"/>
      <c r="P168" s="81" t="str">
        <f t="shared" si="7"/>
        <v/>
      </c>
      <c r="Q168" s="95" t="str">
        <f t="shared" si="8"/>
        <v/>
      </c>
    </row>
    <row r="169" spans="1:17" ht="60" customHeight="1" x14ac:dyDescent="0.25">
      <c r="A169" s="83"/>
      <c r="B169" s="41"/>
      <c r="C169" s="41"/>
      <c r="D169" s="41"/>
      <c r="E169" s="41"/>
      <c r="F169" s="41"/>
      <c r="G169" s="41"/>
      <c r="H169" s="41"/>
      <c r="I169" s="48"/>
      <c r="J169" s="41"/>
      <c r="K169" s="89"/>
      <c r="L169" s="89"/>
      <c r="M169" s="91" t="str">
        <f t="shared" si="6"/>
        <v/>
      </c>
      <c r="N169" s="92"/>
      <c r="O169" s="86"/>
      <c r="P169" s="87" t="str">
        <f t="shared" si="7"/>
        <v/>
      </c>
      <c r="Q169" s="96" t="str">
        <f t="shared" si="8"/>
        <v/>
      </c>
    </row>
    <row r="170" spans="1:17" ht="60" customHeight="1" x14ac:dyDescent="0.25">
      <c r="A170" s="77"/>
      <c r="B170" s="42"/>
      <c r="C170" s="42"/>
      <c r="D170" s="42"/>
      <c r="E170" s="42"/>
      <c r="F170" s="42"/>
      <c r="G170" s="42"/>
      <c r="H170" s="42"/>
      <c r="I170" s="45"/>
      <c r="J170" s="42"/>
      <c r="K170" s="90"/>
      <c r="L170" s="90"/>
      <c r="M170" s="93" t="str">
        <f t="shared" si="6"/>
        <v/>
      </c>
      <c r="N170" s="94"/>
      <c r="O170" s="80"/>
      <c r="P170" s="81" t="str">
        <f t="shared" si="7"/>
        <v/>
      </c>
      <c r="Q170" s="95" t="str">
        <f t="shared" si="8"/>
        <v/>
      </c>
    </row>
    <row r="171" spans="1:17" ht="60" customHeight="1" x14ac:dyDescent="0.25">
      <c r="A171" s="83"/>
      <c r="B171" s="41"/>
      <c r="C171" s="41"/>
      <c r="D171" s="41"/>
      <c r="E171" s="41"/>
      <c r="F171" s="41"/>
      <c r="G171" s="41"/>
      <c r="H171" s="41"/>
      <c r="I171" s="48"/>
      <c r="J171" s="41"/>
      <c r="K171" s="89"/>
      <c r="L171" s="89"/>
      <c r="M171" s="91" t="str">
        <f t="shared" si="6"/>
        <v/>
      </c>
      <c r="N171" s="92"/>
      <c r="O171" s="86"/>
      <c r="P171" s="87" t="str">
        <f t="shared" si="7"/>
        <v/>
      </c>
      <c r="Q171" s="96" t="str">
        <f t="shared" si="8"/>
        <v/>
      </c>
    </row>
    <row r="172" spans="1:17" ht="60" customHeight="1" x14ac:dyDescent="0.25">
      <c r="A172" s="77"/>
      <c r="B172" s="42"/>
      <c r="C172" s="42"/>
      <c r="D172" s="42"/>
      <c r="E172" s="42"/>
      <c r="F172" s="42"/>
      <c r="G172" s="42"/>
      <c r="H172" s="42"/>
      <c r="I172" s="45"/>
      <c r="J172" s="42"/>
      <c r="K172" s="90"/>
      <c r="L172" s="90"/>
      <c r="M172" s="93" t="str">
        <f t="shared" si="6"/>
        <v/>
      </c>
      <c r="N172" s="94"/>
      <c r="O172" s="94"/>
      <c r="P172" s="81" t="str">
        <f t="shared" si="7"/>
        <v/>
      </c>
      <c r="Q172" s="95" t="str">
        <f t="shared" si="8"/>
        <v/>
      </c>
    </row>
    <row r="173" spans="1:17" ht="60" customHeight="1" x14ac:dyDescent="0.25">
      <c r="A173" s="83"/>
      <c r="B173" s="41"/>
      <c r="C173" s="41"/>
      <c r="D173" s="41"/>
      <c r="E173" s="41"/>
      <c r="F173" s="41"/>
      <c r="G173" s="41"/>
      <c r="H173" s="41"/>
      <c r="I173" s="48"/>
      <c r="J173" s="41"/>
      <c r="K173" s="89"/>
      <c r="L173" s="89"/>
      <c r="M173" s="91" t="str">
        <f t="shared" si="6"/>
        <v/>
      </c>
      <c r="N173" s="92"/>
      <c r="O173" s="92"/>
      <c r="P173" s="87" t="str">
        <f t="shared" si="7"/>
        <v/>
      </c>
      <c r="Q173" s="96" t="str">
        <f t="shared" si="8"/>
        <v/>
      </c>
    </row>
    <row r="174" spans="1:17" ht="60" customHeight="1" x14ac:dyDescent="0.25">
      <c r="A174" s="77"/>
      <c r="B174" s="42"/>
      <c r="C174" s="42"/>
      <c r="D174" s="42"/>
      <c r="E174" s="42"/>
      <c r="F174" s="42"/>
      <c r="G174" s="42"/>
      <c r="H174" s="42"/>
      <c r="I174" s="45"/>
      <c r="J174" s="42"/>
      <c r="K174" s="90"/>
      <c r="L174" s="90"/>
      <c r="M174" s="93" t="str">
        <f t="shared" si="6"/>
        <v/>
      </c>
      <c r="N174" s="94"/>
      <c r="O174" s="94"/>
      <c r="P174" s="81" t="str">
        <f t="shared" si="7"/>
        <v/>
      </c>
      <c r="Q174" s="95" t="str">
        <f t="shared" si="8"/>
        <v/>
      </c>
    </row>
    <row r="175" spans="1:17" ht="60" customHeight="1" x14ac:dyDescent="0.25">
      <c r="A175" s="83"/>
      <c r="B175" s="41"/>
      <c r="C175" s="41"/>
      <c r="D175" s="41"/>
      <c r="E175" s="41"/>
      <c r="F175" s="41"/>
      <c r="G175" s="41"/>
      <c r="H175" s="41"/>
      <c r="I175" s="48"/>
      <c r="J175" s="41"/>
      <c r="K175" s="89"/>
      <c r="L175" s="89"/>
      <c r="M175" s="91" t="str">
        <f t="shared" si="6"/>
        <v/>
      </c>
      <c r="N175" s="92"/>
      <c r="O175" s="92"/>
      <c r="P175" s="87" t="str">
        <f t="shared" si="7"/>
        <v/>
      </c>
      <c r="Q175" s="96" t="str">
        <f t="shared" si="8"/>
        <v/>
      </c>
    </row>
    <row r="176" spans="1:17" ht="60" customHeight="1" x14ac:dyDescent="0.25">
      <c r="A176" s="77"/>
      <c r="B176" s="42"/>
      <c r="C176" s="42"/>
      <c r="D176" s="42"/>
      <c r="E176" s="42"/>
      <c r="F176" s="42"/>
      <c r="G176" s="42"/>
      <c r="H176" s="42"/>
      <c r="I176" s="45"/>
      <c r="J176" s="42"/>
      <c r="K176" s="90"/>
      <c r="L176" s="90"/>
      <c r="M176" s="93" t="str">
        <f t="shared" si="6"/>
        <v/>
      </c>
      <c r="N176" s="94"/>
      <c r="O176" s="94"/>
      <c r="P176" s="81" t="str">
        <f t="shared" si="7"/>
        <v/>
      </c>
      <c r="Q176" s="95" t="str">
        <f t="shared" si="8"/>
        <v/>
      </c>
    </row>
    <row r="177" spans="1:17" ht="60" customHeight="1" x14ac:dyDescent="0.25">
      <c r="A177" s="83"/>
      <c r="B177" s="41"/>
      <c r="C177" s="41"/>
      <c r="D177" s="41"/>
      <c r="E177" s="41"/>
      <c r="F177" s="41"/>
      <c r="G177" s="41"/>
      <c r="H177" s="41"/>
      <c r="I177" s="48"/>
      <c r="J177" s="41"/>
      <c r="K177" s="89"/>
      <c r="L177" s="89"/>
      <c r="M177" s="91" t="str">
        <f t="shared" si="6"/>
        <v/>
      </c>
      <c r="N177" s="92"/>
      <c r="O177" s="92"/>
      <c r="P177" s="87" t="str">
        <f t="shared" si="7"/>
        <v/>
      </c>
      <c r="Q177" s="96" t="str">
        <f t="shared" si="8"/>
        <v/>
      </c>
    </row>
    <row r="178" spans="1:17" ht="60" customHeight="1" x14ac:dyDescent="0.25">
      <c r="A178" s="77"/>
      <c r="B178" s="42"/>
      <c r="C178" s="42"/>
      <c r="D178" s="42"/>
      <c r="E178" s="42"/>
      <c r="F178" s="42"/>
      <c r="G178" s="42"/>
      <c r="H178" s="42"/>
      <c r="I178" s="45"/>
      <c r="J178" s="42"/>
      <c r="K178" s="90"/>
      <c r="L178" s="90"/>
      <c r="M178" s="93" t="str">
        <f t="shared" si="6"/>
        <v/>
      </c>
      <c r="N178" s="94"/>
      <c r="O178" s="94"/>
      <c r="P178" s="81" t="str">
        <f t="shared" si="7"/>
        <v/>
      </c>
      <c r="Q178" s="95" t="str">
        <f t="shared" si="8"/>
        <v/>
      </c>
    </row>
    <row r="179" spans="1:17" ht="60" customHeight="1" x14ac:dyDescent="0.25">
      <c r="A179" s="83"/>
      <c r="B179" s="41"/>
      <c r="C179" s="41"/>
      <c r="D179" s="41"/>
      <c r="E179" s="41"/>
      <c r="F179" s="41"/>
      <c r="G179" s="41"/>
      <c r="H179" s="41"/>
      <c r="I179" s="48"/>
      <c r="J179" s="41"/>
      <c r="K179" s="89"/>
      <c r="L179" s="89"/>
      <c r="M179" s="91" t="str">
        <f t="shared" si="6"/>
        <v/>
      </c>
      <c r="N179" s="92"/>
      <c r="O179" s="92"/>
      <c r="P179" s="87" t="str">
        <f t="shared" si="7"/>
        <v/>
      </c>
      <c r="Q179" s="96" t="str">
        <f t="shared" si="8"/>
        <v/>
      </c>
    </row>
    <row r="180" spans="1:17" ht="60" customHeight="1" x14ac:dyDescent="0.25">
      <c r="A180" s="77"/>
      <c r="B180" s="42"/>
      <c r="C180" s="42"/>
      <c r="D180" s="42"/>
      <c r="E180" s="42"/>
      <c r="F180" s="42"/>
      <c r="G180" s="42"/>
      <c r="H180" s="42"/>
      <c r="I180" s="45"/>
      <c r="J180" s="42"/>
      <c r="K180" s="90"/>
      <c r="L180" s="90"/>
      <c r="M180" s="93" t="str">
        <f t="shared" si="6"/>
        <v/>
      </c>
      <c r="N180" s="94"/>
      <c r="O180" s="94"/>
      <c r="P180" s="81" t="str">
        <f t="shared" si="7"/>
        <v/>
      </c>
      <c r="Q180" s="95" t="str">
        <f t="shared" si="8"/>
        <v/>
      </c>
    </row>
    <row r="181" spans="1:17" ht="60" customHeight="1" x14ac:dyDescent="0.25">
      <c r="A181" s="83"/>
      <c r="B181" s="41"/>
      <c r="C181" s="41"/>
      <c r="D181" s="41"/>
      <c r="E181" s="41"/>
      <c r="F181" s="41"/>
      <c r="G181" s="41"/>
      <c r="H181" s="41"/>
      <c r="I181" s="48"/>
      <c r="J181" s="41"/>
      <c r="K181" s="89"/>
      <c r="L181" s="89"/>
      <c r="M181" s="91" t="str">
        <f t="shared" si="6"/>
        <v/>
      </c>
      <c r="N181" s="92"/>
      <c r="O181" s="92"/>
      <c r="P181" s="87" t="str">
        <f t="shared" si="7"/>
        <v/>
      </c>
      <c r="Q181" s="96" t="str">
        <f t="shared" si="8"/>
        <v/>
      </c>
    </row>
    <row r="182" spans="1:17" ht="60" customHeight="1" x14ac:dyDescent="0.25">
      <c r="A182" s="77"/>
      <c r="B182" s="42"/>
      <c r="C182" s="42"/>
      <c r="D182" s="42"/>
      <c r="E182" s="42"/>
      <c r="F182" s="42"/>
      <c r="G182" s="42"/>
      <c r="H182" s="42"/>
      <c r="I182" s="45"/>
      <c r="J182" s="42"/>
      <c r="K182" s="90"/>
      <c r="L182" s="90"/>
      <c r="M182" s="93" t="str">
        <f t="shared" si="6"/>
        <v/>
      </c>
      <c r="N182" s="94"/>
      <c r="O182" s="94"/>
      <c r="P182" s="81" t="str">
        <f t="shared" si="7"/>
        <v/>
      </c>
      <c r="Q182" s="95" t="str">
        <f t="shared" si="8"/>
        <v/>
      </c>
    </row>
    <row r="183" spans="1:17" ht="60" customHeight="1" x14ac:dyDescent="0.25">
      <c r="A183" s="83"/>
      <c r="B183" s="41"/>
      <c r="C183" s="41"/>
      <c r="D183" s="41"/>
      <c r="E183" s="41"/>
      <c r="F183" s="41"/>
      <c r="G183" s="41"/>
      <c r="H183" s="41"/>
      <c r="I183" s="48"/>
      <c r="J183" s="41"/>
      <c r="K183" s="89"/>
      <c r="L183" s="89"/>
      <c r="M183" s="91" t="str">
        <f t="shared" si="6"/>
        <v/>
      </c>
      <c r="N183" s="92"/>
      <c r="O183" s="92"/>
      <c r="P183" s="87" t="str">
        <f t="shared" si="7"/>
        <v/>
      </c>
      <c r="Q183" s="96" t="str">
        <f t="shared" si="8"/>
        <v/>
      </c>
    </row>
    <row r="184" spans="1:17" ht="60" customHeight="1" x14ac:dyDescent="0.25">
      <c r="A184" s="77"/>
      <c r="B184" s="42"/>
      <c r="C184" s="42"/>
      <c r="D184" s="42"/>
      <c r="E184" s="42"/>
      <c r="F184" s="42"/>
      <c r="G184" s="42"/>
      <c r="H184" s="42"/>
      <c r="I184" s="45"/>
      <c r="J184" s="42"/>
      <c r="K184" s="90"/>
      <c r="L184" s="90"/>
      <c r="M184" s="93" t="str">
        <f t="shared" si="6"/>
        <v/>
      </c>
      <c r="N184" s="94"/>
      <c r="O184" s="94"/>
      <c r="P184" s="81" t="str">
        <f t="shared" si="7"/>
        <v/>
      </c>
      <c r="Q184" s="95" t="str">
        <f t="shared" si="8"/>
        <v/>
      </c>
    </row>
    <row r="185" spans="1:17" ht="60" customHeight="1" x14ac:dyDescent="0.25">
      <c r="A185" s="83"/>
      <c r="B185" s="41"/>
      <c r="C185" s="41"/>
      <c r="D185" s="41"/>
      <c r="E185" s="41"/>
      <c r="F185" s="41"/>
      <c r="G185" s="41"/>
      <c r="H185" s="41"/>
      <c r="I185" s="48"/>
      <c r="J185" s="41"/>
      <c r="K185" s="89"/>
      <c r="L185" s="89"/>
      <c r="M185" s="91" t="str">
        <f t="shared" si="6"/>
        <v/>
      </c>
      <c r="N185" s="92"/>
      <c r="O185" s="92"/>
      <c r="P185" s="87" t="str">
        <f t="shared" si="7"/>
        <v/>
      </c>
      <c r="Q185" s="96" t="str">
        <f t="shared" si="8"/>
        <v/>
      </c>
    </row>
    <row r="186" spans="1:17" ht="60" customHeight="1" x14ac:dyDescent="0.25">
      <c r="A186" s="77"/>
      <c r="B186" s="42"/>
      <c r="C186" s="42"/>
      <c r="D186" s="42"/>
      <c r="E186" s="42"/>
      <c r="F186" s="42"/>
      <c r="G186" s="42"/>
      <c r="H186" s="42"/>
      <c r="I186" s="45"/>
      <c r="J186" s="42"/>
      <c r="K186" s="90"/>
      <c r="L186" s="90"/>
      <c r="M186" s="93" t="str">
        <f t="shared" si="6"/>
        <v/>
      </c>
      <c r="N186" s="94"/>
      <c r="O186" s="94"/>
      <c r="P186" s="81" t="str">
        <f t="shared" si="7"/>
        <v/>
      </c>
      <c r="Q186" s="95" t="str">
        <f t="shared" si="8"/>
        <v/>
      </c>
    </row>
    <row r="187" spans="1:17" ht="60" customHeight="1" x14ac:dyDescent="0.25">
      <c r="A187" s="83"/>
      <c r="B187" s="41"/>
      <c r="C187" s="41"/>
      <c r="D187" s="41"/>
      <c r="E187" s="41"/>
      <c r="F187" s="41"/>
      <c r="G187" s="41"/>
      <c r="H187" s="41"/>
      <c r="I187" s="48"/>
      <c r="J187" s="41"/>
      <c r="K187" s="89"/>
      <c r="L187" s="89"/>
      <c r="M187" s="91" t="str">
        <f t="shared" si="6"/>
        <v/>
      </c>
      <c r="N187" s="92"/>
      <c r="O187" s="92"/>
      <c r="P187" s="87" t="str">
        <f t="shared" si="7"/>
        <v/>
      </c>
      <c r="Q187" s="96" t="str">
        <f t="shared" si="8"/>
        <v/>
      </c>
    </row>
    <row r="188" spans="1:17" ht="60" customHeight="1" x14ac:dyDescent="0.25">
      <c r="A188" s="77"/>
      <c r="B188" s="42"/>
      <c r="C188" s="42"/>
      <c r="D188" s="42"/>
      <c r="E188" s="42"/>
      <c r="F188" s="42"/>
      <c r="G188" s="42"/>
      <c r="H188" s="42"/>
      <c r="I188" s="45"/>
      <c r="J188" s="42"/>
      <c r="K188" s="90"/>
      <c r="L188" s="90"/>
      <c r="M188" s="93" t="str">
        <f t="shared" si="6"/>
        <v/>
      </c>
      <c r="N188" s="94"/>
      <c r="O188" s="94"/>
      <c r="P188" s="81" t="str">
        <f t="shared" si="7"/>
        <v/>
      </c>
      <c r="Q188" s="95" t="str">
        <f t="shared" si="8"/>
        <v/>
      </c>
    </row>
    <row r="189" spans="1:17" ht="60" customHeight="1" x14ac:dyDescent="0.25">
      <c r="A189" s="83"/>
      <c r="B189" s="41"/>
      <c r="C189" s="41"/>
      <c r="D189" s="41"/>
      <c r="E189" s="41"/>
      <c r="F189" s="41"/>
      <c r="G189" s="41"/>
      <c r="H189" s="41"/>
      <c r="I189" s="48"/>
      <c r="J189" s="41"/>
      <c r="K189" s="89"/>
      <c r="L189" s="89"/>
      <c r="M189" s="91" t="str">
        <f t="shared" si="6"/>
        <v/>
      </c>
      <c r="N189" s="92"/>
      <c r="O189" s="92"/>
      <c r="P189" s="87" t="str">
        <f t="shared" si="7"/>
        <v/>
      </c>
      <c r="Q189" s="96" t="str">
        <f t="shared" si="8"/>
        <v/>
      </c>
    </row>
    <row r="190" spans="1:17" ht="60" customHeight="1" x14ac:dyDescent="0.25">
      <c r="A190" s="77"/>
      <c r="B190" s="42"/>
      <c r="C190" s="42"/>
      <c r="D190" s="42"/>
      <c r="E190" s="42"/>
      <c r="F190" s="42"/>
      <c r="G190" s="42"/>
      <c r="H190" s="42"/>
      <c r="I190" s="45"/>
      <c r="J190" s="42"/>
      <c r="K190" s="90"/>
      <c r="L190" s="90"/>
      <c r="M190" s="93" t="str">
        <f t="shared" si="6"/>
        <v/>
      </c>
      <c r="N190" s="94"/>
      <c r="O190" s="94"/>
      <c r="P190" s="81" t="str">
        <f t="shared" si="7"/>
        <v/>
      </c>
      <c r="Q190" s="95" t="str">
        <f t="shared" si="8"/>
        <v/>
      </c>
    </row>
    <row r="191" spans="1:17" ht="60" customHeight="1" x14ac:dyDescent="0.25">
      <c r="A191" s="83"/>
      <c r="B191" s="41"/>
      <c r="C191" s="41"/>
      <c r="D191" s="41"/>
      <c r="E191" s="41"/>
      <c r="F191" s="41"/>
      <c r="G191" s="41"/>
      <c r="H191" s="41"/>
      <c r="I191" s="48"/>
      <c r="J191" s="41"/>
      <c r="K191" s="89"/>
      <c r="L191" s="89"/>
      <c r="M191" s="91" t="str">
        <f t="shared" si="6"/>
        <v/>
      </c>
      <c r="N191" s="92"/>
      <c r="O191" s="92"/>
      <c r="P191" s="87" t="str">
        <f t="shared" si="7"/>
        <v/>
      </c>
      <c r="Q191" s="96" t="str">
        <f t="shared" si="8"/>
        <v/>
      </c>
    </row>
    <row r="192" spans="1:17" ht="60" customHeight="1" x14ac:dyDescent="0.25">
      <c r="A192" s="77"/>
      <c r="B192" s="42"/>
      <c r="C192" s="42"/>
      <c r="D192" s="42"/>
      <c r="E192" s="42"/>
      <c r="F192" s="42"/>
      <c r="G192" s="42"/>
      <c r="H192" s="42"/>
      <c r="I192" s="45"/>
      <c r="J192" s="42"/>
      <c r="K192" s="90"/>
      <c r="L192" s="90"/>
      <c r="M192" s="93" t="str">
        <f t="shared" si="6"/>
        <v/>
      </c>
      <c r="N192" s="94"/>
      <c r="O192" s="94"/>
      <c r="P192" s="81" t="str">
        <f t="shared" si="7"/>
        <v/>
      </c>
      <c r="Q192" s="95" t="str">
        <f t="shared" si="8"/>
        <v/>
      </c>
    </row>
    <row r="193" spans="1:17" ht="60" customHeight="1" x14ac:dyDescent="0.25">
      <c r="A193" s="83"/>
      <c r="B193" s="41"/>
      <c r="C193" s="41"/>
      <c r="D193" s="41"/>
      <c r="E193" s="41"/>
      <c r="F193" s="41"/>
      <c r="G193" s="41"/>
      <c r="H193" s="41"/>
      <c r="I193" s="48"/>
      <c r="J193" s="41"/>
      <c r="K193" s="89"/>
      <c r="L193" s="89"/>
      <c r="M193" s="91" t="str">
        <f t="shared" si="6"/>
        <v/>
      </c>
      <c r="N193" s="92"/>
      <c r="O193" s="92"/>
      <c r="P193" s="87" t="str">
        <f t="shared" si="7"/>
        <v/>
      </c>
      <c r="Q193" s="96" t="str">
        <f t="shared" si="8"/>
        <v/>
      </c>
    </row>
    <row r="194" spans="1:17" ht="60" customHeight="1" x14ac:dyDescent="0.25">
      <c r="A194" s="77"/>
      <c r="B194" s="42"/>
      <c r="C194" s="42"/>
      <c r="D194" s="42"/>
      <c r="E194" s="42"/>
      <c r="F194" s="42"/>
      <c r="G194" s="42"/>
      <c r="H194" s="42"/>
      <c r="I194" s="45"/>
      <c r="J194" s="42"/>
      <c r="K194" s="90"/>
      <c r="L194" s="90"/>
      <c r="M194" s="93" t="str">
        <f t="shared" si="6"/>
        <v/>
      </c>
      <c r="N194" s="94"/>
      <c r="O194" s="94"/>
      <c r="P194" s="81" t="str">
        <f t="shared" si="7"/>
        <v/>
      </c>
      <c r="Q194" s="95" t="str">
        <f t="shared" si="8"/>
        <v/>
      </c>
    </row>
    <row r="195" spans="1:17" ht="60" customHeight="1" x14ac:dyDescent="0.25">
      <c r="A195" s="83"/>
      <c r="B195" s="41"/>
      <c r="C195" s="41"/>
      <c r="D195" s="41"/>
      <c r="E195" s="41"/>
      <c r="F195" s="41"/>
      <c r="G195" s="41"/>
      <c r="H195" s="41"/>
      <c r="I195" s="48"/>
      <c r="J195" s="41"/>
      <c r="K195" s="89"/>
      <c r="L195" s="89"/>
      <c r="M195" s="91" t="str">
        <f t="shared" si="6"/>
        <v/>
      </c>
      <c r="N195" s="92"/>
      <c r="O195" s="92"/>
      <c r="P195" s="87" t="str">
        <f t="shared" si="7"/>
        <v/>
      </c>
      <c r="Q195" s="96" t="str">
        <f t="shared" si="8"/>
        <v/>
      </c>
    </row>
    <row r="196" spans="1:17" ht="60" customHeight="1" x14ac:dyDescent="0.25">
      <c r="A196" s="77"/>
      <c r="B196" s="42"/>
      <c r="C196" s="42"/>
      <c r="D196" s="42"/>
      <c r="E196" s="42"/>
      <c r="F196" s="42"/>
      <c r="G196" s="42"/>
      <c r="H196" s="42"/>
      <c r="I196" s="45"/>
      <c r="J196" s="42"/>
      <c r="K196" s="90"/>
      <c r="L196" s="90"/>
      <c r="M196" s="93" t="str">
        <f t="shared" si="6"/>
        <v/>
      </c>
      <c r="N196" s="94"/>
      <c r="O196" s="94"/>
      <c r="P196" s="81" t="str">
        <f t="shared" si="7"/>
        <v/>
      </c>
      <c r="Q196" s="95" t="str">
        <f t="shared" si="8"/>
        <v/>
      </c>
    </row>
    <row r="197" spans="1:17" ht="60" customHeight="1" x14ac:dyDescent="0.25">
      <c r="A197" s="83"/>
      <c r="B197" s="41"/>
      <c r="C197" s="41"/>
      <c r="D197" s="41"/>
      <c r="E197" s="41"/>
      <c r="F197" s="41"/>
      <c r="G197" s="41"/>
      <c r="H197" s="41"/>
      <c r="I197" s="48"/>
      <c r="J197" s="41"/>
      <c r="K197" s="89"/>
      <c r="L197" s="89"/>
      <c r="M197" s="91" t="str">
        <f t="shared" si="6"/>
        <v/>
      </c>
      <c r="N197" s="92"/>
      <c r="O197" s="92"/>
      <c r="P197" s="87" t="str">
        <f t="shared" si="7"/>
        <v/>
      </c>
      <c r="Q197" s="96" t="str">
        <f t="shared" si="8"/>
        <v/>
      </c>
    </row>
    <row r="198" spans="1:17" ht="60" customHeight="1" x14ac:dyDescent="0.25">
      <c r="A198" s="77"/>
      <c r="B198" s="42"/>
      <c r="C198" s="42"/>
      <c r="D198" s="42"/>
      <c r="E198" s="42"/>
      <c r="F198" s="42"/>
      <c r="G198" s="42"/>
      <c r="H198" s="42"/>
      <c r="I198" s="45"/>
      <c r="J198" s="42"/>
      <c r="K198" s="90"/>
      <c r="L198" s="90"/>
      <c r="M198" s="93" t="str">
        <f t="shared" si="6"/>
        <v/>
      </c>
      <c r="N198" s="94"/>
      <c r="O198" s="94"/>
      <c r="P198" s="81" t="str">
        <f t="shared" si="7"/>
        <v/>
      </c>
      <c r="Q198" s="95" t="str">
        <f t="shared" si="8"/>
        <v/>
      </c>
    </row>
    <row r="199" spans="1:17" ht="60" customHeight="1" x14ac:dyDescent="0.25">
      <c r="A199" s="83"/>
      <c r="B199" s="41"/>
      <c r="C199" s="41"/>
      <c r="D199" s="41"/>
      <c r="E199" s="41"/>
      <c r="F199" s="41"/>
      <c r="G199" s="41"/>
      <c r="H199" s="41"/>
      <c r="I199" s="48"/>
      <c r="J199" s="41"/>
      <c r="K199" s="89"/>
      <c r="L199" s="89"/>
      <c r="M199" s="91" t="str">
        <f t="shared" ref="M199:M203" si="9">IF(ISBLANK(I199),"",IF(I199="ISI",VLOOKUP(I199,$Y$5:$Z$33,2,FALSE)+IF(J199&lt;2,0,FIXED((J199-2)*0.25)), VLOOKUP(I199,$Y$5:$Z$33,2,FALSE)))</f>
        <v/>
      </c>
      <c r="N199" s="92"/>
      <c r="O199" s="92"/>
      <c r="P199" s="87" t="str">
        <f t="shared" ref="P199:P203" si="10">(IF(ISBLANK(I199),"",IF(COUNT(O199)&gt;0,O199&amp;" x ",IF(I199="ISI",VLOOKUP(I199,$Y$5:$Z$33,2,FALSE)+IF(J199&lt;2,0,FIXED((J199-2)*0.25))&amp;" x ", VLOOKUP(I199,$Y$5:$Z$33,2,FALSE)&amp;" x "))))&amp;IF(OR(ISBLANK(K199),ISBLANK(L199)),"",IF(AND(L199&lt;=1,K199=1),ROUND(100*$U$5,0)&amp;"%",IF(AND(L199&lt;=1,K199=2),ROUND(100*$U$6,0)&amp;"%",IF(AND(L199&lt;=1,K199=3),ROUND(100*$U$7,0)&amp;"%",IF(AND(L199&lt;=1,K199=4),ROUND(100*$U$8,0)&amp;"%",IF(AND(L199&lt;=1,K199=5),ROUND(100*$U$9,0)&amp;"%",IF(AND(L199&lt;=1,K199&lt;10),ROUND(100*$U$10,0)&amp;"%",IF(AND(L199&lt;=1,K199&gt;=10),ROUND(100*$U$11,0)&amp;"%",IF(AND(L199&gt;1,K199=2),ROUND(100*$U$12,0)&amp;"%",IF(AND(L199&gt;1,K199=3),ROUND(100*$U$13,0)&amp;"%",IF(AND(L199&gt;1,K199=4),ROUND(100*$U$14,0)&amp;"%",IF(AND(L199&gt;1,K199=5),ROUND(100*$U$15,0)&amp;"%",IF(AND(L199&gt;1,K199=6),ROUND(100*$U$16,0)&amp;"%",IF(AND(L199&gt;1,K199&lt;9),ROUND(100*$U$17/(K199-1),1)&amp;"%",IF(AND(L199&gt;1,K199=9),ROUND(100*$U$18,1)&amp;"%",IF(AND(L199&gt;1,K199=10),ROUND(100*$U$19,1)&amp;"%",ROUND(100*$U$20/(K199-1),1)&amp;"%"))))))))))))))))&amp;IF(ISBLANK(I199),"","x"&amp;IF(N199="Yes",1.2,"---"))</f>
        <v/>
      </c>
      <c r="Q199" s="96" t="str">
        <f t="shared" ref="Q199:Q203" si="11">IF(OR(ISBLANK(K199),ISBLANK(L199),AND(M199="",ISBLANK(O199))),"",VALUE(FIXED(IF(COUNT(O199)&gt;0,IF(N199="Yes",O199*1.2,O199),IF(I199="ISI",IF(N199="Yes",(VLOOKUP(I199,$Y$5:$Z$33,2,FALSE)+IF(J199&lt;2,0,(J199-2)*0.25))*1.2,(VLOOKUP(I199,$Y$5:$Z$33,2,FALSE)+IF(J199&lt;2,0,(J199-2)*0.25))),IF(N199="Yes",(VLOOKUP(I199,$Y$5:$Z$33,2,FALSE))*1.2,VLOOKUP(I199,$Y$5:$Z$33,2,FALSE))))*IF(AND(L199&lt;=1,K199=1),$U$5,IF(AND(L199&lt;=1,K199=2),$U$6,IF(AND(L199&lt;=1,K199=3),$U$7,IF(AND(L199&lt;=1,K199=4),$U$8,IF(AND(L199&lt;=1,K199=5),$U$9,IF(AND(L199&lt;=1,K199&lt;10),$U$10,IF(AND(L199&lt;=1,K199&gt;=10),$U$11,IF(AND(L199&gt;1,K199=2),$U$12,IF(AND(L199&gt;1,K199=3),$U$13,IF(AND(L199&gt;1,K199=4),$U$14,IF(AND(L199&gt;1,K199=5),$U$15,IF(AND(L199&gt;1,K199=6),$U$16,IF(AND(L199&gt;1,K199&lt;9),$U$17/(K199-1),IF(AND(L199&gt;1,K199=9),$U$18,IF(AND(L199&gt;1,K199=10),$U$19,$U$20/(K199-1)))))))))))))))))))</f>
        <v/>
      </c>
    </row>
    <row r="200" spans="1:17" ht="60" customHeight="1" x14ac:dyDescent="0.25">
      <c r="A200" s="77"/>
      <c r="B200" s="42"/>
      <c r="C200" s="42"/>
      <c r="D200" s="42"/>
      <c r="E200" s="42"/>
      <c r="F200" s="42"/>
      <c r="G200" s="42"/>
      <c r="H200" s="42"/>
      <c r="I200" s="45"/>
      <c r="J200" s="42"/>
      <c r="K200" s="90"/>
      <c r="L200" s="90"/>
      <c r="M200" s="93" t="str">
        <f t="shared" si="9"/>
        <v/>
      </c>
      <c r="N200" s="94"/>
      <c r="O200" s="94"/>
      <c r="P200" s="81" t="str">
        <f t="shared" si="10"/>
        <v/>
      </c>
      <c r="Q200" s="95" t="str">
        <f t="shared" si="11"/>
        <v/>
      </c>
    </row>
    <row r="201" spans="1:17" ht="60" customHeight="1" x14ac:dyDescent="0.25">
      <c r="A201" s="83"/>
      <c r="B201" s="41"/>
      <c r="C201" s="41"/>
      <c r="D201" s="41"/>
      <c r="E201" s="41"/>
      <c r="F201" s="41"/>
      <c r="G201" s="41"/>
      <c r="H201" s="41"/>
      <c r="I201" s="48"/>
      <c r="J201" s="41"/>
      <c r="K201" s="89"/>
      <c r="L201" s="89"/>
      <c r="M201" s="91" t="str">
        <f t="shared" si="9"/>
        <v/>
      </c>
      <c r="N201" s="92"/>
      <c r="O201" s="92"/>
      <c r="P201" s="87" t="str">
        <f t="shared" si="10"/>
        <v/>
      </c>
      <c r="Q201" s="96" t="str">
        <f t="shared" si="11"/>
        <v/>
      </c>
    </row>
    <row r="202" spans="1:17" ht="60" customHeight="1" x14ac:dyDescent="0.25">
      <c r="A202" s="77"/>
      <c r="B202" s="42"/>
      <c r="C202" s="42"/>
      <c r="D202" s="42"/>
      <c r="E202" s="42"/>
      <c r="F202" s="42"/>
      <c r="G202" s="42"/>
      <c r="H202" s="42"/>
      <c r="I202" s="45"/>
      <c r="J202" s="42"/>
      <c r="K202" s="90"/>
      <c r="L202" s="90"/>
      <c r="M202" s="93" t="str">
        <f t="shared" si="9"/>
        <v/>
      </c>
      <c r="N202" s="94"/>
      <c r="O202" s="94"/>
      <c r="P202" s="81" t="str">
        <f t="shared" si="10"/>
        <v/>
      </c>
      <c r="Q202" s="95" t="str">
        <f t="shared" si="11"/>
        <v/>
      </c>
    </row>
    <row r="203" spans="1:17" ht="60" customHeight="1" x14ac:dyDescent="0.25">
      <c r="A203" s="83"/>
      <c r="B203" s="41"/>
      <c r="C203" s="41"/>
      <c r="D203" s="41"/>
      <c r="E203" s="41"/>
      <c r="F203" s="41"/>
      <c r="G203" s="41"/>
      <c r="H203" s="41"/>
      <c r="I203" s="48"/>
      <c r="J203" s="41"/>
      <c r="K203" s="89"/>
      <c r="L203" s="89"/>
      <c r="M203" s="91" t="str">
        <f t="shared" si="9"/>
        <v/>
      </c>
      <c r="N203" s="92"/>
      <c r="O203" s="92"/>
      <c r="P203" s="87" t="str">
        <f t="shared" si="10"/>
        <v/>
      </c>
      <c r="Q203" s="96" t="str">
        <f t="shared" si="11"/>
        <v/>
      </c>
    </row>
    <row r="204" spans="1:17" x14ac:dyDescent="0.25">
      <c r="A204" s="43" t="s">
        <v>31</v>
      </c>
      <c r="B204" s="49" t="s">
        <v>31</v>
      </c>
      <c r="C204" s="43" t="s">
        <v>31</v>
      </c>
      <c r="D204" s="43" t="s">
        <v>31</v>
      </c>
      <c r="E204" s="43" t="s">
        <v>31</v>
      </c>
      <c r="F204" s="43" t="s">
        <v>31</v>
      </c>
      <c r="G204" s="43" t="s">
        <v>31</v>
      </c>
      <c r="H204" s="43"/>
      <c r="I204" s="97" t="s">
        <v>31</v>
      </c>
      <c r="J204" s="43" t="s">
        <v>31</v>
      </c>
      <c r="K204" s="43" t="s">
        <v>31</v>
      </c>
      <c r="L204" s="43" t="s">
        <v>31</v>
      </c>
      <c r="M204" s="97" t="s">
        <v>31</v>
      </c>
      <c r="N204" s="97" t="s">
        <v>31</v>
      </c>
      <c r="O204" s="43" t="s">
        <v>31</v>
      </c>
      <c r="P204" s="97" t="s">
        <v>31</v>
      </c>
      <c r="Q204" s="43" t="s">
        <v>31</v>
      </c>
    </row>
  </sheetData>
  <autoFilter ref="A5:Q204"/>
  <dataConsolidate/>
  <mergeCells count="2">
    <mergeCell ref="B1:B2"/>
    <mergeCell ref="J2:J3"/>
  </mergeCells>
  <conditionalFormatting sqref="J6:J203">
    <cfRule type="expression" dxfId="4" priority="6">
      <formula>EXACT(EXACT($I6,"ISI"),"FALSE")</formula>
    </cfRule>
  </conditionalFormatting>
  <conditionalFormatting sqref="K3:M3">
    <cfRule type="cellIs" dxfId="3" priority="5" operator="equal">
      <formula>"لطفا مشخصات تمام مقالات نوشته شود"</formula>
    </cfRule>
  </conditionalFormatting>
  <conditionalFormatting sqref="N6:N203">
    <cfRule type="cellIs" dxfId="2" priority="4" operator="equal">
      <formula>"yes"</formula>
    </cfRule>
  </conditionalFormatting>
  <conditionalFormatting sqref="P6:P203">
    <cfRule type="expression" dxfId="1" priority="3">
      <formula>IF(N6="Yes", TRUE,FALSE)</formula>
    </cfRule>
  </conditionalFormatting>
  <conditionalFormatting sqref="M6:M203">
    <cfRule type="cellIs" dxfId="0" priority="1" operator="equal">
      <formula>"Change index of the journal to ISI"</formula>
    </cfRule>
  </conditionalFormatting>
  <dataValidations xWindow="1250" yWindow="799" count="10">
    <dataValidation type="whole" allowBlank="1" showInputMessage="1" showErrorMessage="1" errorTitle="عدد وارد شده اشتباه است." error="رتبه نویسنده در بین نویسندگان حداقل صفر (برای نویسنده مسوول) و حداکثر به اندازه تعداد نویسندگان مقاله باید باشد" promptTitle="توجه:" prompt="برای نویسنده مسوول بجای وارد کردن رتبه نوسنده، عدد صفر وارد کنید." sqref="L6:L203">
      <formula1>0</formula1>
      <formula2>K6</formula2>
    </dataValidation>
    <dataValidation type="list" allowBlank="1" showInputMessage="1" showErrorMessage="1" errorTitle="اشتباه نوشته شد." error="لطفا صرفا از گزینه های پیشنهادی انتخاب کنید و خودتان چیزی  در این خانه تایپ نکنید. متشکرم." sqref="C6:C203">
      <formula1>$V$5:$V$6</formula1>
    </dataValidation>
    <dataValidation allowBlank="1" errorTitle="عدد وارد شده اشتباه است." error="رتبه نویسنده در بین نویسندگان حداقل صفر (برای نویسنده مسوول) و حداکثر به اندازه تعداد نویسندگان مقاله باید باشد" promptTitle="توجه:" prompt="برای نویسنده مسوول بجای وارد کردن رتبه نوسنده، عدد صفر وارد کنید." sqref="P1 P205:P1048576 P4 O6:P203"/>
    <dataValidation type="list" allowBlank="1" showInputMessage="1" showErrorMessage="1" errorTitle="اشتباه نوشته شد." error="لطفا صرفا از گزینه های پیشنهادی انتخاب کنید و خودتان چیزی  در این خانه تایپ نکنید. متشکرم." promptTitle="Case report با n بالا=Original" prompt="اگر مقاله Case report/ Case series شما دارای حجم نمونه 8 و بالاتر است و در مجله ISI منتشر شده، گزینه ISI را انتخاب کنید و در قسمت توضیحات (Note) به این مورد اشاره کنید. در غیر اینصورت امتیاز مقاله محاسبه نخواهد شد و برخی از محاسبات دیگر دچار خطا می‌شود." sqref="I6:I203">
      <formula1>$Y$5:$Y$33</formula1>
    </dataValidation>
    <dataValidation allowBlank="1" showInputMessage="1" sqref="E6:E203"/>
    <dataValidation allowBlank="1" showInputMessage="1" errorTitle="اشتباه نوشته شد." error="لطفا صرفا از گزینه های پیشنهادی انتخاب کنید و خودتان چیزی  در این خانه تایپ نکنید. متشکرم." sqref="D99:D203"/>
    <dataValidation type="list" allowBlank="1" showInputMessage="1" showErrorMessage="1" errorTitle="اشتباه نوشته شد." error="لطفا صرفا از گزینه های پیشنهادی انتخاب کنید و خودتان چیزی  در این خانه تایپ نکنید. متشکرم." sqref="F6:F203">
      <formula1>$W$5:$W$6</formula1>
    </dataValidation>
    <dataValidation type="list" allowBlank="1" showInputMessage="1" showErrorMessage="1" errorTitle="اشتباه نوشته شد." error="لطفا صرفا از گزینه های پیشنهادی انتخاب کنید و خودتان چیزی  در این خانه تایپ نکنید. متشکرم." sqref="G6:H203">
      <formula1>$X$5:$X$6</formula1>
    </dataValidation>
    <dataValidation type="list" allowBlank="1" errorTitle="عدد وارد شده اشتباه است." error="رتبه نویسنده در بین نویسندگان حداقل صفر (برای نویسنده مسوول) و حداکثر به اندازه تعداد نویسندگان مقاله باید باشد" promptTitle="توجه:" prompt="برای نویسنده مسوول بجای وارد کردن رتبه نوسنده، عدد صفر وارد کنید." sqref="N6:N203">
      <formula1>$X$5:$X$6</formula1>
    </dataValidation>
    <dataValidation errorStyle="warning" allowBlank="1" errorTitle="اندکس مقاله را تغییر دهید" error="مقاله CAse Report/ Case Series با حجم نمونه هشت و بیشتر در مجله ISI دارید، نوع مجله را مانند مقالات اوریجینال، ISI انتخاب کنید. " promptTitle="توجه:" prompt="برای نویسنده مسوول بجای وارد کردن رتبه نوسنده، عدد صفر وارد کنید." sqref="M6:M203"/>
  </dataValidations>
  <pageMargins left="0.7" right="0.7" top="0.75" bottom="0.75" header="0.3" footer="0.3"/>
  <pageSetup orientation="portrait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rightToLeft="1" zoomScale="180" zoomScaleNormal="180" workbookViewId="0">
      <selection activeCell="B7" sqref="B7"/>
    </sheetView>
  </sheetViews>
  <sheetFormatPr defaultRowHeight="15" x14ac:dyDescent="0.25"/>
  <cols>
    <col min="1" max="1" width="11.28515625" bestFit="1" customWidth="1"/>
    <col min="2" max="2" width="21.7109375" bestFit="1" customWidth="1"/>
    <col min="3" max="3" width="17.7109375" bestFit="1" customWidth="1"/>
    <col min="4" max="4" width="18.140625" customWidth="1"/>
  </cols>
  <sheetData>
    <row r="2" spans="1:4" x14ac:dyDescent="0.25">
      <c r="B2" s="23" t="s">
        <v>38</v>
      </c>
    </row>
    <row r="4" spans="1:4" ht="22.5" customHeight="1" x14ac:dyDescent="0.25">
      <c r="A4" s="11"/>
      <c r="B4" s="112" t="s">
        <v>39</v>
      </c>
      <c r="C4" s="112"/>
      <c r="D4" s="12" t="s">
        <v>40</v>
      </c>
    </row>
    <row r="5" spans="1:4" ht="30" x14ac:dyDescent="0.25">
      <c r="A5" s="13"/>
      <c r="B5" s="14" t="s">
        <v>44</v>
      </c>
      <c r="C5" s="15" t="s">
        <v>45</v>
      </c>
      <c r="D5" s="16"/>
    </row>
    <row r="6" spans="1:4" x14ac:dyDescent="0.25">
      <c r="A6" s="13" t="s">
        <v>41</v>
      </c>
      <c r="B6" s="17">
        <f>COUNTIFS('Data entery'!C6:C203,"English",'Data entery'!I6:I203,"PubMed or Medline",'Data entery'!L6:L203,1)+COUNTIFS('Data entery'!C6:C203,"English",'Data entery'!I6:I203,"ISI",'Data entery'!L6:L203,1)</f>
        <v>0</v>
      </c>
      <c r="C6" s="17">
        <f>COUNTIFS('Data entery'!C6:C203,"English",'Data entery'!L6:L203,1)-B6</f>
        <v>0</v>
      </c>
      <c r="D6" s="18">
        <f>COUNTIFS('Data entery'!C6:C203,"Persian",'Data entery'!L6:L203,1)</f>
        <v>0</v>
      </c>
    </row>
    <row r="7" spans="1:4" x14ac:dyDescent="0.25">
      <c r="A7" s="13" t="s">
        <v>42</v>
      </c>
      <c r="B7" s="19">
        <f>COUNTIFS('Data entery'!C6:C203,"English",'Data entery'!I6:I203,"PubMed or Medline",'Data entery'!L6:L203,0)+COUNTIFS('Data entery'!C6:C203,"English",'Data entery'!I6:I203,"ISI",'Data entery'!L6:L203,0)</f>
        <v>0</v>
      </c>
      <c r="C7" s="19">
        <f>COUNTIFS('Data entery'!C6:C203,"English",'Data entery'!L6:L203,0)-B7</f>
        <v>0</v>
      </c>
      <c r="D7" s="20">
        <f>COUNTIFS('Data entery'!C6:C203,"Persian",'Data entery'!L6:L203,0)</f>
        <v>0</v>
      </c>
    </row>
    <row r="8" spans="1:4" x14ac:dyDescent="0.25">
      <c r="A8" s="13" t="s">
        <v>43</v>
      </c>
      <c r="B8" s="19">
        <f>B9-B6-B7</f>
        <v>0</v>
      </c>
      <c r="C8" s="19">
        <f>C9-C6-C7</f>
        <v>0</v>
      </c>
      <c r="D8" s="20">
        <f>D9-D6-D7</f>
        <v>0</v>
      </c>
    </row>
    <row r="9" spans="1:4" x14ac:dyDescent="0.25">
      <c r="A9" s="13" t="s">
        <v>46</v>
      </c>
      <c r="B9" s="21">
        <f>COUNTIFS('Data entery'!C6:C203,"English",'Data entery'!I6:I203,"PubMed or Medline")+COUNTIFS('Data entery'!C6:C203,"English",'Data entery'!I6:I203,"ISI")</f>
        <v>0</v>
      </c>
      <c r="C9" s="21">
        <f>COUNTIF('Data entery'!C6:C203,"English")-B9</f>
        <v>0</v>
      </c>
      <c r="D9" s="22">
        <f>COUNTIF('Data entery'!C6:C203,"Persian")</f>
        <v>0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entery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shamshiri</dc:creator>
  <cp:lastModifiedBy>Azadeh Bayat</cp:lastModifiedBy>
  <dcterms:created xsi:type="dcterms:W3CDTF">2016-08-14T06:11:29Z</dcterms:created>
  <dcterms:modified xsi:type="dcterms:W3CDTF">2024-01-03T09:59:24Z</dcterms:modified>
</cp:coreProperties>
</file>